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72" activeTab="2"/>
  </bookViews>
  <sheets>
    <sheet name="Základní kolo" sheetId="1" r:id="rId1"/>
    <sheet name="Výsledkovka mladší" sheetId="2" r:id="rId2"/>
    <sheet name="Výsledkovka střední" sheetId="3" r:id="rId3"/>
  </sheets>
  <definedNames>
    <definedName name="_xlnm.Print_Titles" localSheetId="1">'Výsledkovka mladší'!$1:$4</definedName>
    <definedName name="_xlnm.Print_Titles" localSheetId="2">'Výsledkovka střední'!$1:$4</definedName>
    <definedName name="_xlnm.Print_Titles" localSheetId="0">'Základní kolo'!$1:$6</definedName>
    <definedName name="_xlnm.Print_Area" localSheetId="1">'Výsledkovka mladší'!$B$1:$J$56</definedName>
    <definedName name="_xlnm.Print_Area" localSheetId="2">'Výsledkovka střední'!$B$1:$J$56</definedName>
    <definedName name="_xlnm.Print_Area" localSheetId="0">'Základní kolo'!$E$1:$N$72</definedName>
  </definedNames>
  <calcPr fullCalcOnLoad="1"/>
</workbook>
</file>

<file path=xl/sharedStrings.xml><?xml version="1.0" encoding="utf-8"?>
<sst xmlns="http://schemas.openxmlformats.org/spreadsheetml/2006/main" count="196" uniqueCount="133">
  <si>
    <t>RN</t>
  </si>
  <si>
    <t>Příjmení, jméno</t>
  </si>
  <si>
    <t xml:space="preserve">Běh na 100m s překážkami </t>
  </si>
  <si>
    <t>Pořadí</t>
  </si>
  <si>
    <t>St.č.</t>
  </si>
  <si>
    <t>SDH</t>
  </si>
  <si>
    <t>Čas I.</t>
  </si>
  <si>
    <t>Čas II.</t>
  </si>
  <si>
    <t>Výsledný</t>
  </si>
  <si>
    <t>FSCode</t>
  </si>
  <si>
    <t>součet</t>
  </si>
  <si>
    <t>čas</t>
  </si>
  <si>
    <t>poř sou</t>
  </si>
  <si>
    <t>čas s</t>
  </si>
  <si>
    <t>čas m</t>
  </si>
  <si>
    <t>poř1s</t>
  </si>
  <si>
    <t>poř1m</t>
  </si>
  <si>
    <t>sou s</t>
  </si>
  <si>
    <t>sou m</t>
  </si>
  <si>
    <t>poř s</t>
  </si>
  <si>
    <t>poř m</t>
  </si>
  <si>
    <t>pom s</t>
  </si>
  <si>
    <t>pom m</t>
  </si>
  <si>
    <t>pompoř s</t>
  </si>
  <si>
    <t>pompoř m</t>
  </si>
  <si>
    <t>kategorie</t>
  </si>
  <si>
    <t>mladší</t>
  </si>
  <si>
    <t>DOROSTENCI</t>
  </si>
  <si>
    <t>střední</t>
  </si>
  <si>
    <t>MLADŠÍ DORCI</t>
  </si>
  <si>
    <t>STŘEDNÍ DORCI</t>
  </si>
  <si>
    <t>vpoř s</t>
  </si>
  <si>
    <t>vpoř m</t>
  </si>
  <si>
    <t>v s</t>
  </si>
  <si>
    <t>v m</t>
  </si>
  <si>
    <t>17. 7. 2021 - Praha - Stromovka</t>
  </si>
  <si>
    <t>Český pohár 2021 - Pražský pohár</t>
  </si>
  <si>
    <t>Fabiánek Jakub</t>
  </si>
  <si>
    <t>Bludov</t>
  </si>
  <si>
    <t>Bělský Adam</t>
  </si>
  <si>
    <t>Krouna</t>
  </si>
  <si>
    <t>Hafiz Adam</t>
  </si>
  <si>
    <t>Praha-Písnice</t>
  </si>
  <si>
    <t>Bejšovec Martin</t>
  </si>
  <si>
    <t>Počepice</t>
  </si>
  <si>
    <t>Šíp Adam</t>
  </si>
  <si>
    <t>Duchcov</t>
  </si>
  <si>
    <t>Orava Tomáš</t>
  </si>
  <si>
    <t>Chodov</t>
  </si>
  <si>
    <t>Moravčík Daniel</t>
  </si>
  <si>
    <t>Těchov</t>
  </si>
  <si>
    <t>Vymazal Vít</t>
  </si>
  <si>
    <t>Morkovice</t>
  </si>
  <si>
    <t>Šiška Ondřej</t>
  </si>
  <si>
    <t>Dobřany</t>
  </si>
  <si>
    <t>Častoral Adam</t>
  </si>
  <si>
    <t>Drahonice</t>
  </si>
  <si>
    <t>Jašek Ondřej</t>
  </si>
  <si>
    <t>Broulík Tomáš</t>
  </si>
  <si>
    <t>Koubek Jakub</t>
  </si>
  <si>
    <t>Málek Dan</t>
  </si>
  <si>
    <t>Výrovice</t>
  </si>
  <si>
    <t>Zouhar Filip</t>
  </si>
  <si>
    <t>Senetářov</t>
  </si>
  <si>
    <t>Nohejl Dominik</t>
  </si>
  <si>
    <t>Choustníkovo Hradiště</t>
  </si>
  <si>
    <t>Habart Jonáš</t>
  </si>
  <si>
    <t>Tarabus Václav</t>
  </si>
  <si>
    <t>Zádveřice</t>
  </si>
  <si>
    <t>Dolejší Václav</t>
  </si>
  <si>
    <t>Hrobce</t>
  </si>
  <si>
    <t>Šubrt Dominik</t>
  </si>
  <si>
    <t>Manětín</t>
  </si>
  <si>
    <t>Matějček David</t>
  </si>
  <si>
    <t>Volkmer Matyáš</t>
  </si>
  <si>
    <t>Dolní Životice</t>
  </si>
  <si>
    <t>Kulhánek Ondřej</t>
  </si>
  <si>
    <t>Novotný Tomáš</t>
  </si>
  <si>
    <t>Jílovice</t>
  </si>
  <si>
    <t>Novák Tomáš</t>
  </si>
  <si>
    <t>Kobylí</t>
  </si>
  <si>
    <t>Kasl Vojtěch</t>
  </si>
  <si>
    <t>Želčany</t>
  </si>
  <si>
    <t>Šuba Šimon</t>
  </si>
  <si>
    <t>Milotice nad Bečvou</t>
  </si>
  <si>
    <t>Švehla Marek</t>
  </si>
  <si>
    <t>Šíbal David</t>
  </si>
  <si>
    <t>Ševčík Patrik</t>
  </si>
  <si>
    <t>Renda David</t>
  </si>
  <si>
    <t>Filipi David</t>
  </si>
  <si>
    <t>Pudil Lukáš</t>
  </si>
  <si>
    <t>Holýšov</t>
  </si>
  <si>
    <t>Tomášek Vilém</t>
  </si>
  <si>
    <t>Nový Malín</t>
  </si>
  <si>
    <t>Stýblo Jakub</t>
  </si>
  <si>
    <t>Písková Lhota</t>
  </si>
  <si>
    <t>Rezner Michal</t>
  </si>
  <si>
    <t>Uhlířské Janovice</t>
  </si>
  <si>
    <t>Pekárek Tobiáš</t>
  </si>
  <si>
    <t>Mistřín</t>
  </si>
  <si>
    <t>Vlček Jan</t>
  </si>
  <si>
    <t>Lhenice</t>
  </si>
  <si>
    <t>Málek Ondřej</t>
  </si>
  <si>
    <t>Daněk Vojtěch</t>
  </si>
  <si>
    <t>Köhler Dan</t>
  </si>
  <si>
    <t>Březová</t>
  </si>
  <si>
    <t>Bílek Pavel</t>
  </si>
  <si>
    <t>Pekárek Jan</t>
  </si>
  <si>
    <t>Rajnet František</t>
  </si>
  <si>
    <t xml:space="preserve">Pardubice-Polabiny </t>
  </si>
  <si>
    <t>Tvarůžek Adam</t>
  </si>
  <si>
    <t>Budíkovice</t>
  </si>
  <si>
    <t>Šulc Martin</t>
  </si>
  <si>
    <t>Seč</t>
  </si>
  <si>
    <t>Lacina Petr</t>
  </si>
  <si>
    <t>Jindrák Michal</t>
  </si>
  <si>
    <t>Vědomice</t>
  </si>
  <si>
    <t>Novák Matyáš</t>
  </si>
  <si>
    <t>Stará Říše</t>
  </si>
  <si>
    <t>Ohnesorg Jiří</t>
  </si>
  <si>
    <t>Zoch Jan</t>
  </si>
  <si>
    <t>Mikulica Lukáš</t>
  </si>
  <si>
    <t>Voříšek Tadeáš</t>
  </si>
  <si>
    <t>Letkov</t>
  </si>
  <si>
    <t>Pirner Jakub</t>
  </si>
  <si>
    <t>Rybár Matěj</t>
  </si>
  <si>
    <t>Mašek Matěj</t>
  </si>
  <si>
    <t>Šíbal Dominik</t>
  </si>
  <si>
    <t>Pudil Jaroslav</t>
  </si>
  <si>
    <t>Svoboda Adam</t>
  </si>
  <si>
    <t>Výčapy</t>
  </si>
  <si>
    <t>DNF</t>
  </si>
  <si>
    <t>NP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</si>
</sst>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</numFmts>
  <fonts count="48">
    <font>
      <sz val="10"/>
      <name val="Arial"/>
      <family val="0"/>
    </font>
    <font>
      <b/>
      <sz val="20"/>
      <color indexed="12"/>
      <name val="Arial CE"/>
      <family val="2"/>
    </font>
    <font>
      <sz val="10"/>
      <color indexed="12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1" fontId="5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0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NumberFormat="1" applyFont="1" applyFill="1" applyBorder="1" applyAlignment="1" applyProtection="1">
      <alignment horizontal="center" vertical="center"/>
      <protection hidden="1"/>
    </xf>
    <xf numFmtId="1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  <protection hidden="1"/>
    </xf>
    <xf numFmtId="1" fontId="8" fillId="0" borderId="12" xfId="0" applyNumberFormat="1" applyFont="1" applyFill="1" applyBorder="1" applyAlignment="1" applyProtection="1">
      <alignment horizontal="center" vertical="center"/>
      <protection hidden="1"/>
    </xf>
    <xf numFmtId="0" fontId="8" fillId="0" borderId="12" xfId="0" applyNumberFormat="1" applyFont="1" applyFill="1" applyBorder="1" applyAlignment="1" applyProtection="1">
      <alignment horizontal="center" vertical="center"/>
      <protection hidden="1"/>
    </xf>
    <xf numFmtId="0" fontId="9" fillId="0" borderId="12" xfId="0" applyNumberFormat="1" applyFont="1" applyFill="1" applyBorder="1" applyAlignment="1" applyProtection="1">
      <alignment horizontal="left" vertical="center" shrinkToFit="1"/>
      <protection hidden="1"/>
    </xf>
    <xf numFmtId="2" fontId="8" fillId="0" borderId="12" xfId="0" applyNumberFormat="1" applyFont="1" applyFill="1" applyBorder="1" applyAlignment="1" applyProtection="1">
      <alignment horizontal="center" vertical="center"/>
      <protection hidden="1" locked="0"/>
    </xf>
    <xf numFmtId="2" fontId="8" fillId="0" borderId="12" xfId="0" applyNumberFormat="1" applyFont="1" applyFill="1" applyBorder="1" applyAlignment="1" applyProtection="1">
      <alignment horizontal="center" vertical="center"/>
      <protection hidden="1"/>
    </xf>
    <xf numFmtId="2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  <protection hidden="1"/>
    </xf>
    <xf numFmtId="1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9" fillId="0" borderId="13" xfId="0" applyNumberFormat="1" applyFont="1" applyFill="1" applyBorder="1" applyAlignment="1" applyProtection="1">
      <alignment horizontal="left" vertical="center" shrinkToFit="1"/>
      <protection hidden="1"/>
    </xf>
    <xf numFmtId="2" fontId="8" fillId="0" borderId="13" xfId="0" applyNumberFormat="1" applyFont="1" applyFill="1" applyBorder="1" applyAlignment="1" applyProtection="1">
      <alignment horizontal="center" vertical="center"/>
      <protection hidden="1" locked="0"/>
    </xf>
    <xf numFmtId="2" fontId="8" fillId="0" borderId="13" xfId="0" applyNumberFormat="1" applyFont="1" applyFill="1" applyBorder="1" applyAlignment="1" applyProtection="1">
      <alignment horizontal="center" vertical="center"/>
      <protection hidden="1"/>
    </xf>
    <xf numFmtId="2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/>
      <protection hidden="1"/>
    </xf>
    <xf numFmtId="1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9" fillId="0" borderId="14" xfId="0" applyNumberFormat="1" applyFont="1" applyFill="1" applyBorder="1" applyAlignment="1" applyProtection="1">
      <alignment horizontal="left" vertical="center" shrinkToFit="1"/>
      <protection hidden="1"/>
    </xf>
    <xf numFmtId="2" fontId="8" fillId="0" borderId="14" xfId="0" applyNumberFormat="1" applyFont="1" applyFill="1" applyBorder="1" applyAlignment="1" applyProtection="1">
      <alignment horizontal="center" vertical="center"/>
      <protection hidden="1"/>
    </xf>
    <xf numFmtId="2" fontId="6" fillId="0" borderId="14" xfId="0" applyNumberFormat="1" applyFont="1" applyFill="1" applyBorder="1" applyAlignment="1" applyProtection="1">
      <alignment horizontal="center" vertical="center"/>
      <protection hidden="1"/>
    </xf>
    <xf numFmtId="2" fontId="8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center"/>
      <protection hidden="1"/>
    </xf>
    <xf numFmtId="0" fontId="8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 horizontal="center"/>
    </xf>
    <xf numFmtId="0" fontId="8" fillId="0" borderId="18" xfId="0" applyNumberFormat="1" applyFont="1" applyFill="1" applyBorder="1" applyAlignment="1" applyProtection="1">
      <alignment horizontal="center" vertical="center"/>
      <protection hidden="1"/>
    </xf>
    <xf numFmtId="0" fontId="8" fillId="0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20" xfId="0" applyNumberFormat="1" applyFont="1" applyFill="1" applyBorder="1" applyAlignment="1" applyProtection="1">
      <alignment horizontal="center" vertical="center"/>
      <protection hidden="1"/>
    </xf>
    <xf numFmtId="1" fontId="8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2" fontId="8" fillId="0" borderId="20" xfId="0" applyNumberFormat="1" applyFont="1" applyFill="1" applyBorder="1" applyAlignment="1" applyProtection="1">
      <alignment horizontal="center" vertical="center"/>
      <protection hidden="1" locked="0"/>
    </xf>
    <xf numFmtId="2" fontId="8" fillId="0" borderId="20" xfId="0" applyNumberFormat="1" applyFont="1" applyFill="1" applyBorder="1" applyAlignment="1" applyProtection="1">
      <alignment horizontal="center" vertical="center"/>
      <protection hidden="1"/>
    </xf>
    <xf numFmtId="2" fontId="6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/>
      <protection hidden="1"/>
    </xf>
    <xf numFmtId="1" fontId="8" fillId="0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 horizontal="center"/>
    </xf>
    <xf numFmtId="2" fontId="8" fillId="0" borderId="23" xfId="0" applyNumberFormat="1" applyFont="1" applyFill="1" applyBorder="1" applyAlignment="1" applyProtection="1">
      <alignment horizontal="center" vertical="center"/>
      <protection hidden="1" locked="0"/>
    </xf>
    <xf numFmtId="2" fontId="8" fillId="0" borderId="23" xfId="0" applyNumberFormat="1" applyFont="1" applyFill="1" applyBorder="1" applyAlignment="1" applyProtection="1">
      <alignment horizontal="center" vertical="center"/>
      <protection hidden="1"/>
    </xf>
    <xf numFmtId="2" fontId="6" fillId="0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9" xfId="0" applyBorder="1" applyAlignment="1">
      <alignment horizontal="center"/>
    </xf>
    <xf numFmtId="0" fontId="6" fillId="32" borderId="12" xfId="0" applyNumberFormat="1" applyFont="1" applyFill="1" applyBorder="1" applyAlignment="1" applyProtection="1">
      <alignment horizontal="center" vertical="center"/>
      <protection hidden="1"/>
    </xf>
    <xf numFmtId="1" fontId="8" fillId="32" borderId="12" xfId="0" applyNumberFormat="1" applyFont="1" applyFill="1" applyBorder="1" applyAlignment="1" applyProtection="1">
      <alignment horizontal="center" vertical="center"/>
      <protection hidden="1"/>
    </xf>
    <xf numFmtId="0" fontId="0" fillId="32" borderId="26" xfId="0" applyFill="1" applyBorder="1" applyAlignment="1">
      <alignment horizontal="center"/>
    </xf>
    <xf numFmtId="0" fontId="0" fillId="32" borderId="12" xfId="0" applyFill="1" applyBorder="1" applyAlignment="1">
      <alignment/>
    </xf>
    <xf numFmtId="0" fontId="0" fillId="32" borderId="27" xfId="0" applyFill="1" applyBorder="1" applyAlignment="1">
      <alignment horizontal="center"/>
    </xf>
    <xf numFmtId="2" fontId="8" fillId="32" borderId="12" xfId="0" applyNumberFormat="1" applyFont="1" applyFill="1" applyBorder="1" applyAlignment="1" applyProtection="1">
      <alignment horizontal="center" vertical="center"/>
      <protection hidden="1" locked="0"/>
    </xf>
    <xf numFmtId="2" fontId="8" fillId="32" borderId="12" xfId="0" applyNumberFormat="1" applyFont="1" applyFill="1" applyBorder="1" applyAlignment="1" applyProtection="1">
      <alignment horizontal="center" vertical="center"/>
      <protection hidden="1"/>
    </xf>
    <xf numFmtId="2" fontId="6" fillId="32" borderId="12" xfId="0" applyNumberFormat="1" applyFont="1" applyFill="1" applyBorder="1" applyAlignment="1" applyProtection="1">
      <alignment horizontal="center" vertical="center"/>
      <protection hidden="1"/>
    </xf>
    <xf numFmtId="0" fontId="0" fillId="32" borderId="12" xfId="0" applyFont="1" applyFill="1" applyBorder="1" applyAlignment="1">
      <alignment horizontal="center" vertical="center"/>
    </xf>
    <xf numFmtId="0" fontId="6" fillId="32" borderId="14" xfId="0" applyNumberFormat="1" applyFont="1" applyFill="1" applyBorder="1" applyAlignment="1" applyProtection="1">
      <alignment horizontal="center" vertical="center"/>
      <protection hidden="1"/>
    </xf>
    <xf numFmtId="1" fontId="8" fillId="32" borderId="14" xfId="0" applyNumberFormat="1" applyFont="1" applyFill="1" applyBorder="1" applyAlignment="1" applyProtection="1">
      <alignment horizontal="center" vertical="center"/>
      <protection hidden="1"/>
    </xf>
    <xf numFmtId="0" fontId="0" fillId="32" borderId="15" xfId="0" applyFill="1" applyBorder="1" applyAlignment="1">
      <alignment horizontal="center"/>
    </xf>
    <xf numFmtId="0" fontId="0" fillId="32" borderId="14" xfId="0" applyFill="1" applyBorder="1" applyAlignment="1">
      <alignment/>
    </xf>
    <xf numFmtId="0" fontId="0" fillId="32" borderId="18" xfId="0" applyFill="1" applyBorder="1" applyAlignment="1">
      <alignment horizontal="center"/>
    </xf>
    <xf numFmtId="2" fontId="8" fillId="32" borderId="14" xfId="0" applyNumberFormat="1" applyFont="1" applyFill="1" applyBorder="1" applyAlignment="1" applyProtection="1">
      <alignment horizontal="center" vertical="center"/>
      <protection hidden="1" locked="0"/>
    </xf>
    <xf numFmtId="2" fontId="8" fillId="32" borderId="14" xfId="0" applyNumberFormat="1" applyFont="1" applyFill="1" applyBorder="1" applyAlignment="1" applyProtection="1">
      <alignment horizontal="center" vertical="center"/>
      <protection hidden="1"/>
    </xf>
    <xf numFmtId="2" fontId="6" fillId="32" borderId="14" xfId="0" applyNumberFormat="1" applyFont="1" applyFill="1" applyBorder="1" applyAlignment="1" applyProtection="1">
      <alignment horizontal="center" vertical="center"/>
      <protection hidden="1"/>
    </xf>
    <xf numFmtId="0" fontId="0" fillId="32" borderId="14" xfId="0" applyFont="1" applyFill="1" applyBorder="1" applyAlignment="1">
      <alignment horizontal="center" vertical="center"/>
    </xf>
    <xf numFmtId="0" fontId="6" fillId="32" borderId="13" xfId="0" applyNumberFormat="1" applyFont="1" applyFill="1" applyBorder="1" applyAlignment="1" applyProtection="1">
      <alignment horizontal="center" vertical="center"/>
      <protection hidden="1"/>
    </xf>
    <xf numFmtId="1" fontId="8" fillId="32" borderId="13" xfId="0" applyNumberFormat="1" applyFont="1" applyFill="1" applyBorder="1" applyAlignment="1" applyProtection="1">
      <alignment horizontal="center" vertical="center"/>
      <protection hidden="1"/>
    </xf>
    <xf numFmtId="0" fontId="0" fillId="32" borderId="28" xfId="0" applyFill="1" applyBorder="1" applyAlignment="1">
      <alignment horizontal="center"/>
    </xf>
    <xf numFmtId="0" fontId="0" fillId="32" borderId="13" xfId="0" applyFill="1" applyBorder="1" applyAlignment="1">
      <alignment/>
    </xf>
    <xf numFmtId="0" fontId="0" fillId="32" borderId="19" xfId="0" applyFill="1" applyBorder="1" applyAlignment="1">
      <alignment horizontal="center"/>
    </xf>
    <xf numFmtId="2" fontId="8" fillId="32" borderId="13" xfId="0" applyNumberFormat="1" applyFont="1" applyFill="1" applyBorder="1" applyAlignment="1" applyProtection="1">
      <alignment horizontal="center" vertical="center"/>
      <protection hidden="1" locked="0"/>
    </xf>
    <xf numFmtId="2" fontId="8" fillId="32" borderId="13" xfId="0" applyNumberFormat="1" applyFont="1" applyFill="1" applyBorder="1" applyAlignment="1" applyProtection="1">
      <alignment horizontal="center" vertical="center"/>
      <protection hidden="1"/>
    </xf>
    <xf numFmtId="2" fontId="6" fillId="32" borderId="13" xfId="0" applyNumberFormat="1" applyFont="1" applyFill="1" applyBorder="1" applyAlignment="1" applyProtection="1">
      <alignment horizontal="center" vertical="center"/>
      <protection hidden="1"/>
    </xf>
    <xf numFmtId="0" fontId="0" fillId="32" borderId="13" xfId="0" applyFon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0" fillId="32" borderId="29" xfId="0" applyFill="1" applyBorder="1" applyAlignment="1">
      <alignment/>
    </xf>
    <xf numFmtId="0" fontId="0" fillId="32" borderId="30" xfId="0" applyFill="1" applyBorder="1" applyAlignment="1">
      <alignment/>
    </xf>
    <xf numFmtId="0" fontId="0" fillId="32" borderId="31" xfId="0" applyFill="1" applyBorder="1" applyAlignment="1">
      <alignment/>
    </xf>
    <xf numFmtId="0" fontId="6" fillId="32" borderId="23" xfId="0" applyNumberFormat="1" applyFont="1" applyFill="1" applyBorder="1" applyAlignment="1" applyProtection="1">
      <alignment horizontal="center" vertical="center"/>
      <protection hidden="1"/>
    </xf>
    <xf numFmtId="1" fontId="8" fillId="32" borderId="23" xfId="0" applyNumberFormat="1" applyFont="1" applyFill="1" applyBorder="1" applyAlignment="1" applyProtection="1">
      <alignment horizontal="center" vertical="center"/>
      <protection hidden="1"/>
    </xf>
    <xf numFmtId="0" fontId="0" fillId="32" borderId="24" xfId="0" applyFill="1" applyBorder="1" applyAlignment="1">
      <alignment horizontal="center"/>
    </xf>
    <xf numFmtId="0" fontId="0" fillId="32" borderId="23" xfId="0" applyFill="1" applyBorder="1" applyAlignment="1">
      <alignment/>
    </xf>
    <xf numFmtId="0" fontId="0" fillId="32" borderId="25" xfId="0" applyFill="1" applyBorder="1" applyAlignment="1">
      <alignment horizontal="center"/>
    </xf>
    <xf numFmtId="2" fontId="8" fillId="32" borderId="23" xfId="0" applyNumberFormat="1" applyFont="1" applyFill="1" applyBorder="1" applyAlignment="1" applyProtection="1">
      <alignment horizontal="center" vertical="center"/>
      <protection hidden="1" locked="0"/>
    </xf>
    <xf numFmtId="2" fontId="8" fillId="32" borderId="23" xfId="0" applyNumberFormat="1" applyFont="1" applyFill="1" applyBorder="1" applyAlignment="1" applyProtection="1">
      <alignment horizontal="center" vertical="center"/>
      <protection hidden="1"/>
    </xf>
    <xf numFmtId="2" fontId="6" fillId="32" borderId="23" xfId="0" applyNumberFormat="1" applyFont="1" applyFill="1" applyBorder="1" applyAlignment="1" applyProtection="1">
      <alignment horizontal="center" vertical="center"/>
      <protection hidden="1"/>
    </xf>
    <xf numFmtId="0" fontId="0" fillId="32" borderId="23" xfId="0" applyFont="1" applyFill="1" applyBorder="1" applyAlignment="1">
      <alignment horizontal="center" vertical="center"/>
    </xf>
    <xf numFmtId="0" fontId="6" fillId="32" borderId="20" xfId="0" applyNumberFormat="1" applyFont="1" applyFill="1" applyBorder="1" applyAlignment="1" applyProtection="1">
      <alignment horizontal="center" vertical="center"/>
      <protection hidden="1"/>
    </xf>
    <xf numFmtId="1" fontId="8" fillId="32" borderId="20" xfId="0" applyNumberFormat="1" applyFont="1" applyFill="1" applyBorder="1" applyAlignment="1" applyProtection="1">
      <alignment horizontal="center" vertical="center"/>
      <protection hidden="1"/>
    </xf>
    <xf numFmtId="0" fontId="0" fillId="32" borderId="21" xfId="0" applyFill="1" applyBorder="1" applyAlignment="1">
      <alignment horizontal="center"/>
    </xf>
    <xf numFmtId="0" fontId="0" fillId="32" borderId="20" xfId="0" applyFill="1" applyBorder="1" applyAlignment="1">
      <alignment/>
    </xf>
    <xf numFmtId="0" fontId="0" fillId="32" borderId="22" xfId="0" applyFill="1" applyBorder="1" applyAlignment="1">
      <alignment horizontal="center"/>
    </xf>
    <xf numFmtId="2" fontId="8" fillId="32" borderId="20" xfId="0" applyNumberFormat="1" applyFont="1" applyFill="1" applyBorder="1" applyAlignment="1" applyProtection="1">
      <alignment horizontal="center" vertical="center"/>
      <protection hidden="1" locked="0"/>
    </xf>
    <xf numFmtId="2" fontId="8" fillId="32" borderId="20" xfId="0" applyNumberFormat="1" applyFont="1" applyFill="1" applyBorder="1" applyAlignment="1" applyProtection="1">
      <alignment horizontal="center" vertical="center"/>
      <protection hidden="1"/>
    </xf>
    <xf numFmtId="2" fontId="6" fillId="32" borderId="20" xfId="0" applyNumberFormat="1" applyFont="1" applyFill="1" applyBorder="1" applyAlignment="1" applyProtection="1">
      <alignment horizontal="center" vertical="center"/>
      <protection hidden="1"/>
    </xf>
    <xf numFmtId="0" fontId="0" fillId="32" borderId="20" xfId="0" applyFont="1" applyFill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2"/>
  <sheetViews>
    <sheetView zoomScalePageLayoutView="0" workbookViewId="0" topLeftCell="E23">
      <selection activeCell="L46" sqref="L46"/>
    </sheetView>
  </sheetViews>
  <sheetFormatPr defaultColWidth="9.140625" defaultRowHeight="12.75"/>
  <cols>
    <col min="1" max="2" width="9.140625" style="1" hidden="1" customWidth="1"/>
    <col min="3" max="3" width="9.421875" style="1" hidden="1" customWidth="1"/>
    <col min="4" max="4" width="10.28125" style="1" hidden="1" customWidth="1"/>
    <col min="5" max="5" width="6.7109375" style="1" customWidth="1"/>
    <col min="6" max="6" width="6.8515625" style="4" customWidth="1"/>
    <col min="7" max="7" width="9.28125" style="1" customWidth="1"/>
    <col min="8" max="8" width="15.7109375" style="1" bestFit="1" customWidth="1"/>
    <col min="9" max="9" width="5.140625" style="1" bestFit="1" customWidth="1"/>
    <col min="10" max="10" width="19.7109375" style="1" bestFit="1" customWidth="1"/>
    <col min="11" max="12" width="10.57421875" style="1" customWidth="1"/>
    <col min="13" max="13" width="9.7109375" style="1" customWidth="1"/>
    <col min="14" max="14" width="8.28125" style="2" customWidth="1"/>
    <col min="15" max="15" width="4.140625" style="2" bestFit="1" customWidth="1"/>
    <col min="16" max="19" width="7.57421875" style="3" hidden="1" customWidth="1"/>
    <col min="20" max="20" width="6.00390625" style="3" hidden="1" customWidth="1"/>
    <col min="21" max="21" width="6.28125" style="3" hidden="1" customWidth="1"/>
    <col min="22" max="22" width="7.7109375" style="3" hidden="1" customWidth="1"/>
    <col min="23" max="24" width="6.00390625" style="3" hidden="1" customWidth="1"/>
    <col min="25" max="25" width="5.57421875" style="3" hidden="1" customWidth="1"/>
    <col min="26" max="26" width="5.28125" style="3" hidden="1" customWidth="1"/>
    <col min="27" max="27" width="6.00390625" style="3" hidden="1" customWidth="1"/>
    <col min="28" max="28" width="6.421875" style="3" hidden="1" customWidth="1"/>
    <col min="29" max="30" width="5.28125" style="3" hidden="1" customWidth="1"/>
    <col min="31" max="31" width="6.57421875" style="3" hidden="1" customWidth="1"/>
    <col min="32" max="32" width="6.28125" style="3" hidden="1" customWidth="1"/>
    <col min="33" max="33" width="9.57421875" style="3" hidden="1" customWidth="1"/>
    <col min="34" max="34" width="9.28125" style="3" hidden="1" customWidth="1"/>
    <col min="35" max="35" width="3.140625" style="1" bestFit="1" customWidth="1"/>
    <col min="36" max="36" width="3.140625" style="1" customWidth="1"/>
    <col min="37" max="37" width="19.140625" style="1" bestFit="1" customWidth="1"/>
    <col min="38" max="38" width="21.57421875" style="1" bestFit="1" customWidth="1"/>
    <col min="39" max="39" width="5.57421875" style="1" hidden="1" customWidth="1"/>
    <col min="40" max="40" width="19.140625" style="1" bestFit="1" customWidth="1"/>
    <col min="41" max="41" width="18.7109375" style="1" bestFit="1" customWidth="1"/>
    <col min="42" max="16384" width="9.140625" style="1" customWidth="1"/>
  </cols>
  <sheetData>
    <row r="1" spans="5:14" ht="24">
      <c r="E1" s="129" t="s">
        <v>2</v>
      </c>
      <c r="F1" s="129"/>
      <c r="G1" s="129"/>
      <c r="H1" s="129"/>
      <c r="I1" s="129"/>
      <c r="J1" s="129"/>
      <c r="K1" s="129"/>
      <c r="L1" s="129"/>
      <c r="M1" s="129"/>
      <c r="N1" s="129"/>
    </row>
    <row r="2" spans="5:14" ht="22.5">
      <c r="E2" s="130" t="s">
        <v>36</v>
      </c>
      <c r="F2" s="130"/>
      <c r="G2" s="130"/>
      <c r="H2" s="130"/>
      <c r="I2" s="130"/>
      <c r="J2" s="130"/>
      <c r="K2" s="130"/>
      <c r="L2" s="130"/>
      <c r="M2" s="130"/>
      <c r="N2" s="130"/>
    </row>
    <row r="3" spans="5:14" ht="22.5">
      <c r="E3" s="130" t="s">
        <v>35</v>
      </c>
      <c r="F3" s="130"/>
      <c r="G3" s="130"/>
      <c r="H3" s="130"/>
      <c r="I3" s="130"/>
      <c r="J3" s="130"/>
      <c r="K3" s="130"/>
      <c r="L3" s="130"/>
      <c r="M3" s="130"/>
      <c r="N3" s="130"/>
    </row>
    <row r="4" spans="5:34" s="5" customFormat="1" ht="16.5" customHeight="1" thickBot="1">
      <c r="E4" s="6"/>
      <c r="F4" s="7"/>
      <c r="H4" s="8"/>
      <c r="J4" s="6"/>
      <c r="K4" s="6"/>
      <c r="L4" s="6"/>
      <c r="M4" s="6"/>
      <c r="N4" s="9"/>
      <c r="O4" s="9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5:34" s="5" customFormat="1" ht="13.5" thickBot="1">
      <c r="E5" s="11"/>
      <c r="F5" s="12"/>
      <c r="H5" s="22" t="s">
        <v>27</v>
      </c>
      <c r="I5" s="10"/>
      <c r="J5" s="11"/>
      <c r="K5" s="131"/>
      <c r="L5" s="131"/>
      <c r="M5" s="11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7" s="5" customFormat="1" ht="13.5" thickBot="1">
      <c r="A6" s="5" t="s">
        <v>31</v>
      </c>
      <c r="B6" s="5" t="s">
        <v>32</v>
      </c>
      <c r="C6" s="13" t="s">
        <v>23</v>
      </c>
      <c r="D6" s="13" t="s">
        <v>24</v>
      </c>
      <c r="E6" s="21" t="s">
        <v>3</v>
      </c>
      <c r="F6" s="23" t="s">
        <v>4</v>
      </c>
      <c r="G6" s="24" t="s">
        <v>9</v>
      </c>
      <c r="H6" s="21" t="s">
        <v>1</v>
      </c>
      <c r="I6" s="24" t="s">
        <v>0</v>
      </c>
      <c r="J6" s="21" t="s">
        <v>5</v>
      </c>
      <c r="K6" s="21" t="s">
        <v>6</v>
      </c>
      <c r="L6" s="21" t="s">
        <v>7</v>
      </c>
      <c r="M6" s="21" t="s">
        <v>8</v>
      </c>
      <c r="N6" s="24" t="s">
        <v>25</v>
      </c>
      <c r="O6" s="9"/>
      <c r="P6" s="13" t="s">
        <v>11</v>
      </c>
      <c r="Q6" s="13" t="s">
        <v>10</v>
      </c>
      <c r="R6" s="13" t="s">
        <v>13</v>
      </c>
      <c r="S6" s="13" t="s">
        <v>14</v>
      </c>
      <c r="T6" s="13" t="s">
        <v>15</v>
      </c>
      <c r="U6" s="13" t="s">
        <v>16</v>
      </c>
      <c r="V6" s="13" t="s">
        <v>12</v>
      </c>
      <c r="W6" s="13" t="s">
        <v>17</v>
      </c>
      <c r="X6" s="13" t="s">
        <v>18</v>
      </c>
      <c r="Y6" s="13" t="s">
        <v>19</v>
      </c>
      <c r="Z6" s="13" t="s">
        <v>20</v>
      </c>
      <c r="AA6" s="13" t="s">
        <v>33</v>
      </c>
      <c r="AB6" s="13" t="s">
        <v>34</v>
      </c>
      <c r="AC6" s="13" t="s">
        <v>31</v>
      </c>
      <c r="AD6" s="13" t="s">
        <v>32</v>
      </c>
      <c r="AE6" s="13" t="s">
        <v>21</v>
      </c>
      <c r="AF6" s="13" t="s">
        <v>22</v>
      </c>
      <c r="AG6" s="13" t="s">
        <v>23</v>
      </c>
      <c r="AH6" s="13" t="s">
        <v>24</v>
      </c>
      <c r="AK6" s="14" t="s">
        <v>28</v>
      </c>
    </row>
    <row r="7" spans="1:40" s="5" customFormat="1" ht="16.5" customHeight="1">
      <c r="A7" s="5">
        <f>IF(N7="s",AC7,999)</f>
        <v>27</v>
      </c>
      <c r="B7" s="5">
        <f>IF(N7="m",AD7,999)</f>
        <v>999</v>
      </c>
      <c r="C7" s="5">
        <f aca="true" t="shared" si="0" ref="C7:C70">IF(N7="s",AG7,999)</f>
        <v>27</v>
      </c>
      <c r="D7" s="5">
        <f>IF(N7="m",AH7,999)</f>
        <v>999</v>
      </c>
      <c r="E7" s="25">
        <f>IF(N7="s",Y7,IF(N7="m",Z7,999))</f>
        <v>27</v>
      </c>
      <c r="F7" s="26">
        <v>101</v>
      </c>
      <c r="G7" s="49">
        <v>47111</v>
      </c>
      <c r="H7" s="52" t="s">
        <v>37</v>
      </c>
      <c r="I7" s="54">
        <v>2005</v>
      </c>
      <c r="J7" s="52" t="s">
        <v>38</v>
      </c>
      <c r="K7" s="29">
        <v>19.76</v>
      </c>
      <c r="L7" s="30">
        <v>19.35</v>
      </c>
      <c r="M7" s="31">
        <f aca="true" t="shared" si="1" ref="M7:M70">IF(AND(K7="NP",L7="NP"),"NP",IF(L7="NP",K7,IF(AND(K7="NP",L7=""),"NP",IF(K7="NP",L7,MIN(K7:L7)))))</f>
        <v>19.35</v>
      </c>
      <c r="N7" s="32" t="str">
        <f>IF(I7="","",IF(OR(I7=2005,I7=2006),"s",IF(OR(I7=2007,I7=2008),"m","")))</f>
        <v>s</v>
      </c>
      <c r="O7" s="9"/>
      <c r="P7" s="15">
        <f>IF(M7=0,9999,IF(M7="NP",999,M7))</f>
        <v>19.35</v>
      </c>
      <c r="Q7" s="15">
        <f>IF(M7=0,9999,IF(M7="NP",999,IF(OR(K7="NP",L7="NP"),MIN(K7:L7)+500,K7+L7)))</f>
        <v>39.11</v>
      </c>
      <c r="R7" s="15">
        <f>IF(N7="s",P7,9999)</f>
        <v>19.35</v>
      </c>
      <c r="S7" s="15">
        <f>IF(N7="m",P7,9999)</f>
        <v>9999</v>
      </c>
      <c r="T7" s="16">
        <f aca="true" t="shared" si="2" ref="T7:T38">RANK(R7,$R$7:$R$72,1)*1000</f>
        <v>27000</v>
      </c>
      <c r="U7" s="16">
        <f aca="true" t="shared" si="3" ref="U7:U38">RANK(S7,$S$7:$S$72,1)*1000</f>
        <v>19000</v>
      </c>
      <c r="V7" s="16">
        <f aca="true" t="shared" si="4" ref="V7:V38">RANK(Q7,$Q$7:$Q$72,1)</f>
        <v>18</v>
      </c>
      <c r="W7" s="10">
        <f>IF(N7="s",V7+T7,99999)</f>
        <v>27018</v>
      </c>
      <c r="X7" s="10">
        <f>IF(N7="m",V7+U7,99999)</f>
        <v>99999</v>
      </c>
      <c r="Y7" s="10">
        <f aca="true" t="shared" si="5" ref="Y7:Y38">RANK(W7,$W$7:$W$72,1)</f>
        <v>27</v>
      </c>
      <c r="Z7" s="10">
        <f aca="true" t="shared" si="6" ref="Z7:Z38">RANK(X7,$X$7:$X$72,1)</f>
        <v>20</v>
      </c>
      <c r="AA7" s="10">
        <f aca="true" t="shared" si="7" ref="AA7:AB22">W7+ROW()*0.000001</f>
        <v>27018.000007</v>
      </c>
      <c r="AB7" s="10">
        <f t="shared" si="7"/>
        <v>99999.000007</v>
      </c>
      <c r="AC7" s="10">
        <f aca="true" t="shared" si="8" ref="AC7:AC38">RANK(AA7,$AA$7:$AA$72,1)</f>
        <v>27</v>
      </c>
      <c r="AD7" s="10">
        <f aca="true" t="shared" si="9" ref="AD7:AD38">RANK(AB7,$AB$7:$AB$72,1)</f>
        <v>20</v>
      </c>
      <c r="AE7" s="10">
        <f>IF(OR(O7="d",O7="x"),999999,W7+ROW()*0.000001)</f>
        <v>27018.000007</v>
      </c>
      <c r="AF7" s="10">
        <f>IF(OR(O7="m",O7="x"),999999,X7+ROW()*0.000001)</f>
        <v>99999.000007</v>
      </c>
      <c r="AG7" s="10">
        <f aca="true" t="shared" si="10" ref="AG7:AG38">RANK(AE7,$AE$7:$AE$72,1)</f>
        <v>27</v>
      </c>
      <c r="AH7" s="10">
        <f aca="true" t="shared" si="11" ref="AH7:AH38">RANK(AF7,$AF$7:$AF$72,1)</f>
        <v>20</v>
      </c>
      <c r="AJ7" s="5">
        <v>3</v>
      </c>
      <c r="AK7" s="5">
        <v>6</v>
      </c>
      <c r="AL7" s="5">
        <v>8</v>
      </c>
      <c r="AM7" s="5">
        <v>10</v>
      </c>
      <c r="AN7" s="5">
        <v>11</v>
      </c>
    </row>
    <row r="8" spans="1:40" s="5" customFormat="1" ht="16.5" customHeight="1">
      <c r="A8" s="5">
        <f aca="true" t="shared" si="12" ref="A8:A71">IF(N8="s",AC8,999)</f>
        <v>24</v>
      </c>
      <c r="B8" s="5">
        <f aca="true" t="shared" si="13" ref="B8:B71">IF(N8="m",AD8,999)</f>
        <v>999</v>
      </c>
      <c r="C8" s="5">
        <f t="shared" si="0"/>
        <v>24</v>
      </c>
      <c r="D8" s="5">
        <f aca="true" t="shared" si="14" ref="D8:D71">IF(N8="m",AH8,999)</f>
        <v>999</v>
      </c>
      <c r="E8" s="41">
        <f aca="true" t="shared" si="15" ref="E8:E71">IF(N8="s",Y8,IF(N8="m",Z8,999))</f>
        <v>24</v>
      </c>
      <c r="F8" s="42">
        <v>102</v>
      </c>
      <c r="G8" s="49">
        <v>79821</v>
      </c>
      <c r="H8" s="53" t="s">
        <v>39</v>
      </c>
      <c r="I8" s="54">
        <v>2006</v>
      </c>
      <c r="J8" s="53" t="s">
        <v>40</v>
      </c>
      <c r="K8" s="47">
        <v>19.12</v>
      </c>
      <c r="L8" s="45">
        <v>23.72</v>
      </c>
      <c r="M8" s="46">
        <f t="shared" si="1"/>
        <v>19.12</v>
      </c>
      <c r="N8" s="48" t="str">
        <f aca="true" t="shared" si="16" ref="N8:N71">IF(I8="","",IF(OR(I8=2005,I8=2006),"s",IF(OR(I8=2007,I8=2008),"m","")))</f>
        <v>s</v>
      </c>
      <c r="O8" s="9"/>
      <c r="P8" s="15">
        <f aca="true" t="shared" si="17" ref="P8:P71">IF(M8=0,9999,IF(M8="NP",999,M8))</f>
        <v>19.12</v>
      </c>
      <c r="Q8" s="15">
        <f aca="true" t="shared" si="18" ref="Q8:Q71">IF(M8=0,9999,IF(M8="NP",999,IF(OR(K8="NP",L8="NP"),MIN(K8:L8)+500,K8+L8)))</f>
        <v>42.84</v>
      </c>
      <c r="R8" s="15">
        <f aca="true" t="shared" si="19" ref="R8:R71">IF(N8="s",P8,9999)</f>
        <v>19.12</v>
      </c>
      <c r="S8" s="15">
        <f aca="true" t="shared" si="20" ref="S8:S71">IF(N8="m",P8,9999)</f>
        <v>9999</v>
      </c>
      <c r="T8" s="16">
        <f t="shared" si="2"/>
        <v>24000</v>
      </c>
      <c r="U8" s="16">
        <f t="shared" si="3"/>
        <v>19000</v>
      </c>
      <c r="V8" s="16">
        <f t="shared" si="4"/>
        <v>32</v>
      </c>
      <c r="W8" s="10">
        <f aca="true" t="shared" si="21" ref="W8:W71">IF(N8="s",V8+T8,99999)</f>
        <v>24032</v>
      </c>
      <c r="X8" s="10">
        <f aca="true" t="shared" si="22" ref="X8:X71">IF(N8="m",V8+U8,99999)</f>
        <v>99999</v>
      </c>
      <c r="Y8" s="10">
        <f t="shared" si="5"/>
        <v>24</v>
      </c>
      <c r="Z8" s="10">
        <f t="shared" si="6"/>
        <v>20</v>
      </c>
      <c r="AA8" s="10">
        <f t="shared" si="7"/>
        <v>24032.000008</v>
      </c>
      <c r="AB8" s="10">
        <f t="shared" si="7"/>
        <v>99999.000008</v>
      </c>
      <c r="AC8" s="10">
        <f t="shared" si="8"/>
        <v>24</v>
      </c>
      <c r="AD8" s="10">
        <f t="shared" si="9"/>
        <v>21</v>
      </c>
      <c r="AE8" s="10">
        <f aca="true" t="shared" si="23" ref="AE8:AE71">IF(OR(O8="d",O8="x"),999999,W8+ROW()*0.000001)</f>
        <v>24032.000008</v>
      </c>
      <c r="AF8" s="10">
        <f aca="true" t="shared" si="24" ref="AF8:AF71">IF(OR(O8="m",O8="x"),999999,X8+ROW()*0.000001)</f>
        <v>99999.000008</v>
      </c>
      <c r="AG8" s="10">
        <f t="shared" si="10"/>
        <v>24</v>
      </c>
      <c r="AH8" s="10">
        <f t="shared" si="11"/>
        <v>21</v>
      </c>
      <c r="AI8" s="14">
        <v>1</v>
      </c>
      <c r="AJ8" s="14">
        <f aca="true" t="shared" si="25" ref="AJ8:AN17">VLOOKUP($AI8,$C$7:$N$72,AJ$7,0)</f>
        <v>1</v>
      </c>
      <c r="AK8" s="14" t="str">
        <f t="shared" si="25"/>
        <v>Vymazal Vít</v>
      </c>
      <c r="AL8" s="17" t="str">
        <f t="shared" si="25"/>
        <v>Morkovice</v>
      </c>
      <c r="AM8" s="18" t="str">
        <f t="shared" si="25"/>
        <v>NP</v>
      </c>
      <c r="AN8" s="19">
        <f t="shared" si="25"/>
        <v>16.78</v>
      </c>
    </row>
    <row r="9" spans="1:40" s="5" customFormat="1" ht="16.5" customHeight="1" thickBot="1">
      <c r="A9" s="5">
        <f t="shared" si="12"/>
        <v>26</v>
      </c>
      <c r="B9" s="5">
        <f t="shared" si="13"/>
        <v>999</v>
      </c>
      <c r="C9" s="5">
        <f t="shared" si="0"/>
        <v>26</v>
      </c>
      <c r="D9" s="5">
        <f t="shared" si="14"/>
        <v>999</v>
      </c>
      <c r="E9" s="57">
        <f t="shared" si="15"/>
        <v>26</v>
      </c>
      <c r="F9" s="58">
        <v>103</v>
      </c>
      <c r="G9" s="59">
        <v>80221</v>
      </c>
      <c r="H9" s="60" t="s">
        <v>41</v>
      </c>
      <c r="I9" s="61">
        <v>2005</v>
      </c>
      <c r="J9" s="60" t="s">
        <v>42</v>
      </c>
      <c r="K9" s="62">
        <v>21.61</v>
      </c>
      <c r="L9" s="63">
        <v>19.21</v>
      </c>
      <c r="M9" s="64">
        <f t="shared" si="1"/>
        <v>19.21</v>
      </c>
      <c r="N9" s="65" t="str">
        <f t="shared" si="16"/>
        <v>s</v>
      </c>
      <c r="O9" s="9"/>
      <c r="P9" s="15">
        <f t="shared" si="17"/>
        <v>19.21</v>
      </c>
      <c r="Q9" s="15">
        <f t="shared" si="18"/>
        <v>40.82</v>
      </c>
      <c r="R9" s="15">
        <f t="shared" si="19"/>
        <v>19.21</v>
      </c>
      <c r="S9" s="15">
        <f t="shared" si="20"/>
        <v>9999</v>
      </c>
      <c r="T9" s="16">
        <f t="shared" si="2"/>
        <v>26000</v>
      </c>
      <c r="U9" s="16">
        <f t="shared" si="3"/>
        <v>19000</v>
      </c>
      <c r="V9" s="16">
        <f t="shared" si="4"/>
        <v>27</v>
      </c>
      <c r="W9" s="10">
        <f t="shared" si="21"/>
        <v>26027</v>
      </c>
      <c r="X9" s="10">
        <f t="shared" si="22"/>
        <v>99999</v>
      </c>
      <c r="Y9" s="10">
        <f t="shared" si="5"/>
        <v>26</v>
      </c>
      <c r="Z9" s="10">
        <f t="shared" si="6"/>
        <v>20</v>
      </c>
      <c r="AA9" s="10">
        <f t="shared" si="7"/>
        <v>26027.000009</v>
      </c>
      <c r="AB9" s="10">
        <f t="shared" si="7"/>
        <v>99999.000009</v>
      </c>
      <c r="AC9" s="10">
        <f t="shared" si="8"/>
        <v>26</v>
      </c>
      <c r="AD9" s="10">
        <f t="shared" si="9"/>
        <v>22</v>
      </c>
      <c r="AE9" s="10">
        <f t="shared" si="23"/>
        <v>26027.000009</v>
      </c>
      <c r="AF9" s="10">
        <f t="shared" si="24"/>
        <v>99999.000009</v>
      </c>
      <c r="AG9" s="10">
        <f t="shared" si="10"/>
        <v>26</v>
      </c>
      <c r="AH9" s="10">
        <f t="shared" si="11"/>
        <v>22</v>
      </c>
      <c r="AI9" s="14">
        <v>2</v>
      </c>
      <c r="AJ9" s="14">
        <f t="shared" si="25"/>
        <v>2</v>
      </c>
      <c r="AK9" s="14" t="str">
        <f t="shared" si="25"/>
        <v>Nohejl Dominik</v>
      </c>
      <c r="AL9" s="17" t="str">
        <f t="shared" si="25"/>
        <v>Choustníkovo Hradiště</v>
      </c>
      <c r="AM9" s="18">
        <f t="shared" si="25"/>
        <v>17.31</v>
      </c>
      <c r="AN9" s="19">
        <f t="shared" si="25"/>
        <v>17.31</v>
      </c>
    </row>
    <row r="10" spans="1:40" s="5" customFormat="1" ht="16.5" customHeight="1">
      <c r="A10" s="5">
        <f t="shared" si="12"/>
        <v>37</v>
      </c>
      <c r="B10" s="5">
        <f t="shared" si="13"/>
        <v>999</v>
      </c>
      <c r="C10" s="5">
        <f t="shared" si="0"/>
        <v>37</v>
      </c>
      <c r="D10" s="5">
        <f t="shared" si="14"/>
        <v>999</v>
      </c>
      <c r="E10" s="80">
        <f t="shared" si="15"/>
        <v>37</v>
      </c>
      <c r="F10" s="81">
        <v>104</v>
      </c>
      <c r="G10" s="82">
        <v>64671</v>
      </c>
      <c r="H10" s="83" t="s">
        <v>43</v>
      </c>
      <c r="I10" s="84">
        <v>2005</v>
      </c>
      <c r="J10" s="83" t="s">
        <v>44</v>
      </c>
      <c r="K10" s="85">
        <v>22.02</v>
      </c>
      <c r="L10" s="86">
        <v>22.95</v>
      </c>
      <c r="M10" s="87">
        <f t="shared" si="1"/>
        <v>22.02</v>
      </c>
      <c r="N10" s="88" t="str">
        <f t="shared" si="16"/>
        <v>s</v>
      </c>
      <c r="O10" s="9"/>
      <c r="P10" s="15">
        <f t="shared" si="17"/>
        <v>22.02</v>
      </c>
      <c r="Q10" s="15">
        <f t="shared" si="18"/>
        <v>44.97</v>
      </c>
      <c r="R10" s="15">
        <f t="shared" si="19"/>
        <v>22.02</v>
      </c>
      <c r="S10" s="15">
        <f t="shared" si="20"/>
        <v>9999</v>
      </c>
      <c r="T10" s="16">
        <f t="shared" si="2"/>
        <v>37000</v>
      </c>
      <c r="U10" s="16">
        <f t="shared" si="3"/>
        <v>19000</v>
      </c>
      <c r="V10" s="16">
        <f t="shared" si="4"/>
        <v>35</v>
      </c>
      <c r="W10" s="10">
        <f t="shared" si="21"/>
        <v>37035</v>
      </c>
      <c r="X10" s="10">
        <f t="shared" si="22"/>
        <v>99999</v>
      </c>
      <c r="Y10" s="10">
        <f t="shared" si="5"/>
        <v>37</v>
      </c>
      <c r="Z10" s="10">
        <f t="shared" si="6"/>
        <v>20</v>
      </c>
      <c r="AA10" s="10">
        <f t="shared" si="7"/>
        <v>37035.00001</v>
      </c>
      <c r="AB10" s="10">
        <f t="shared" si="7"/>
        <v>99999.00001</v>
      </c>
      <c r="AC10" s="10">
        <f t="shared" si="8"/>
        <v>37</v>
      </c>
      <c r="AD10" s="10">
        <f t="shared" si="9"/>
        <v>23</v>
      </c>
      <c r="AE10" s="10">
        <f t="shared" si="23"/>
        <v>37035.00001</v>
      </c>
      <c r="AF10" s="10">
        <f t="shared" si="24"/>
        <v>99999.00001</v>
      </c>
      <c r="AG10" s="10">
        <f t="shared" si="10"/>
        <v>37</v>
      </c>
      <c r="AH10" s="10">
        <f t="shared" si="11"/>
        <v>23</v>
      </c>
      <c r="AI10" s="14">
        <v>3</v>
      </c>
      <c r="AJ10" s="14">
        <f t="shared" si="25"/>
        <v>3</v>
      </c>
      <c r="AK10" s="14" t="str">
        <f t="shared" si="25"/>
        <v>Novotný Tomáš</v>
      </c>
      <c r="AL10" s="17" t="str">
        <f t="shared" si="25"/>
        <v>Jílovice</v>
      </c>
      <c r="AM10" s="18">
        <f t="shared" si="25"/>
        <v>17.46</v>
      </c>
      <c r="AN10" s="19">
        <f t="shared" si="25"/>
        <v>17.46</v>
      </c>
    </row>
    <row r="11" spans="1:40" s="5" customFormat="1" ht="16.5" customHeight="1">
      <c r="A11" s="5">
        <f t="shared" si="12"/>
        <v>4</v>
      </c>
      <c r="B11" s="5">
        <f t="shared" si="13"/>
        <v>999</v>
      </c>
      <c r="C11" s="5">
        <f t="shared" si="0"/>
        <v>4</v>
      </c>
      <c r="D11" s="5">
        <f t="shared" si="14"/>
        <v>999</v>
      </c>
      <c r="E11" s="89">
        <f t="shared" si="15"/>
        <v>4</v>
      </c>
      <c r="F11" s="90">
        <v>105</v>
      </c>
      <c r="G11" s="91">
        <v>55751</v>
      </c>
      <c r="H11" s="92" t="s">
        <v>45</v>
      </c>
      <c r="I11" s="93">
        <v>2005</v>
      </c>
      <c r="J11" s="92" t="s">
        <v>46</v>
      </c>
      <c r="K11" s="94">
        <v>18</v>
      </c>
      <c r="L11" s="95">
        <v>17.72</v>
      </c>
      <c r="M11" s="96">
        <f t="shared" si="1"/>
        <v>17.72</v>
      </c>
      <c r="N11" s="97" t="str">
        <f t="shared" si="16"/>
        <v>s</v>
      </c>
      <c r="O11" s="9"/>
      <c r="P11" s="15">
        <f t="shared" si="17"/>
        <v>17.72</v>
      </c>
      <c r="Q11" s="15">
        <f t="shared" si="18"/>
        <v>35.72</v>
      </c>
      <c r="R11" s="15">
        <f t="shared" si="19"/>
        <v>17.72</v>
      </c>
      <c r="S11" s="15">
        <f t="shared" si="20"/>
        <v>9999</v>
      </c>
      <c r="T11" s="16">
        <f t="shared" si="2"/>
        <v>4000</v>
      </c>
      <c r="U11" s="16">
        <f t="shared" si="3"/>
        <v>19000</v>
      </c>
      <c r="V11" s="16">
        <f t="shared" si="4"/>
        <v>2</v>
      </c>
      <c r="W11" s="10">
        <f t="shared" si="21"/>
        <v>4002</v>
      </c>
      <c r="X11" s="10">
        <f t="shared" si="22"/>
        <v>99999</v>
      </c>
      <c r="Y11" s="10">
        <f t="shared" si="5"/>
        <v>4</v>
      </c>
      <c r="Z11" s="10">
        <f t="shared" si="6"/>
        <v>20</v>
      </c>
      <c r="AA11" s="10">
        <f t="shared" si="7"/>
        <v>4002.000011</v>
      </c>
      <c r="AB11" s="10">
        <f t="shared" si="7"/>
        <v>99999.000011</v>
      </c>
      <c r="AC11" s="10">
        <f t="shared" si="8"/>
        <v>4</v>
      </c>
      <c r="AD11" s="10">
        <f t="shared" si="9"/>
        <v>24</v>
      </c>
      <c r="AE11" s="10">
        <f t="shared" si="23"/>
        <v>4002.000011</v>
      </c>
      <c r="AF11" s="10">
        <f t="shared" si="24"/>
        <v>99999.000011</v>
      </c>
      <c r="AG11" s="10">
        <f t="shared" si="10"/>
        <v>4</v>
      </c>
      <c r="AH11" s="10">
        <f t="shared" si="11"/>
        <v>24</v>
      </c>
      <c r="AI11" s="14">
        <v>4</v>
      </c>
      <c r="AJ11" s="14">
        <f t="shared" si="25"/>
        <v>4</v>
      </c>
      <c r="AK11" s="14" t="str">
        <f t="shared" si="25"/>
        <v>Šíp Adam</v>
      </c>
      <c r="AL11" s="17" t="str">
        <f t="shared" si="25"/>
        <v>Duchcov</v>
      </c>
      <c r="AM11" s="18">
        <f t="shared" si="25"/>
        <v>17.72</v>
      </c>
      <c r="AN11" s="19">
        <f t="shared" si="25"/>
        <v>17.72</v>
      </c>
    </row>
    <row r="12" spans="1:40" s="5" customFormat="1" ht="16.5" customHeight="1" thickBot="1">
      <c r="A12" s="5">
        <f t="shared" si="12"/>
        <v>21</v>
      </c>
      <c r="B12" s="5">
        <f t="shared" si="13"/>
        <v>999</v>
      </c>
      <c r="C12" s="5">
        <f t="shared" si="0"/>
        <v>21</v>
      </c>
      <c r="D12" s="5">
        <f t="shared" si="14"/>
        <v>999</v>
      </c>
      <c r="E12" s="98">
        <f t="shared" si="15"/>
        <v>21</v>
      </c>
      <c r="F12" s="99">
        <v>106</v>
      </c>
      <c r="G12" s="100">
        <v>70031</v>
      </c>
      <c r="H12" s="101" t="s">
        <v>47</v>
      </c>
      <c r="I12" s="102">
        <v>2005</v>
      </c>
      <c r="J12" s="101" t="s">
        <v>48</v>
      </c>
      <c r="K12" s="103">
        <v>18.99</v>
      </c>
      <c r="L12" s="104">
        <v>18.92</v>
      </c>
      <c r="M12" s="105">
        <f t="shared" si="1"/>
        <v>18.92</v>
      </c>
      <c r="N12" s="106" t="str">
        <f t="shared" si="16"/>
        <v>s</v>
      </c>
      <c r="O12" s="9"/>
      <c r="P12" s="15">
        <f t="shared" si="17"/>
        <v>18.92</v>
      </c>
      <c r="Q12" s="15">
        <f t="shared" si="18"/>
        <v>37.91</v>
      </c>
      <c r="R12" s="15">
        <f t="shared" si="19"/>
        <v>18.92</v>
      </c>
      <c r="S12" s="15">
        <f t="shared" si="20"/>
        <v>9999</v>
      </c>
      <c r="T12" s="16">
        <f t="shared" si="2"/>
        <v>21000</v>
      </c>
      <c r="U12" s="16">
        <f t="shared" si="3"/>
        <v>19000</v>
      </c>
      <c r="V12" s="16">
        <f t="shared" si="4"/>
        <v>13</v>
      </c>
      <c r="W12" s="10">
        <f t="shared" si="21"/>
        <v>21013</v>
      </c>
      <c r="X12" s="10">
        <f t="shared" si="22"/>
        <v>99999</v>
      </c>
      <c r="Y12" s="10">
        <f t="shared" si="5"/>
        <v>21</v>
      </c>
      <c r="Z12" s="10">
        <f t="shared" si="6"/>
        <v>20</v>
      </c>
      <c r="AA12" s="10">
        <f t="shared" si="7"/>
        <v>21013.000012</v>
      </c>
      <c r="AB12" s="10">
        <f t="shared" si="7"/>
        <v>99999.000012</v>
      </c>
      <c r="AC12" s="10">
        <f t="shared" si="8"/>
        <v>21</v>
      </c>
      <c r="AD12" s="10">
        <f t="shared" si="9"/>
        <v>25</v>
      </c>
      <c r="AE12" s="10">
        <f t="shared" si="23"/>
        <v>21013.000012</v>
      </c>
      <c r="AF12" s="10">
        <f t="shared" si="24"/>
        <v>99999.000012</v>
      </c>
      <c r="AG12" s="10">
        <f t="shared" si="10"/>
        <v>21</v>
      </c>
      <c r="AH12" s="10">
        <f t="shared" si="11"/>
        <v>25</v>
      </c>
      <c r="AI12" s="5">
        <v>5</v>
      </c>
      <c r="AJ12" s="5">
        <f t="shared" si="25"/>
        <v>5</v>
      </c>
      <c r="AK12" s="5" t="str">
        <f t="shared" si="25"/>
        <v>Šiška Ondřej</v>
      </c>
      <c r="AL12" s="17" t="str">
        <f t="shared" si="25"/>
        <v>Dobřany</v>
      </c>
      <c r="AM12" s="18">
        <f t="shared" si="25"/>
        <v>17.83</v>
      </c>
      <c r="AN12" s="18">
        <f t="shared" si="25"/>
        <v>17.83</v>
      </c>
    </row>
    <row r="13" spans="1:40" s="5" customFormat="1" ht="16.5" customHeight="1">
      <c r="A13" s="5">
        <f t="shared" si="12"/>
        <v>16</v>
      </c>
      <c r="B13" s="5">
        <f t="shared" si="13"/>
        <v>999</v>
      </c>
      <c r="C13" s="5">
        <f t="shared" si="0"/>
        <v>16</v>
      </c>
      <c r="D13" s="5">
        <f t="shared" si="14"/>
        <v>999</v>
      </c>
      <c r="E13" s="66">
        <f t="shared" si="15"/>
        <v>16</v>
      </c>
      <c r="F13" s="67">
        <v>107</v>
      </c>
      <c r="G13" s="68">
        <v>69201</v>
      </c>
      <c r="H13" s="69" t="s">
        <v>49</v>
      </c>
      <c r="I13" s="70">
        <v>2005</v>
      </c>
      <c r="J13" s="69" t="s">
        <v>50</v>
      </c>
      <c r="K13" s="71">
        <v>18.58</v>
      </c>
      <c r="L13" s="72">
        <v>18.85</v>
      </c>
      <c r="M13" s="73">
        <f t="shared" si="1"/>
        <v>18.58</v>
      </c>
      <c r="N13" s="74" t="str">
        <f t="shared" si="16"/>
        <v>s</v>
      </c>
      <c r="O13" s="9"/>
      <c r="P13" s="15">
        <f t="shared" si="17"/>
        <v>18.58</v>
      </c>
      <c r="Q13" s="15">
        <f t="shared" si="18"/>
        <v>37.43</v>
      </c>
      <c r="R13" s="15">
        <f t="shared" si="19"/>
        <v>18.58</v>
      </c>
      <c r="S13" s="15">
        <f t="shared" si="20"/>
        <v>9999</v>
      </c>
      <c r="T13" s="16">
        <f t="shared" si="2"/>
        <v>16000</v>
      </c>
      <c r="U13" s="16">
        <f t="shared" si="3"/>
        <v>19000</v>
      </c>
      <c r="V13" s="16">
        <f t="shared" si="4"/>
        <v>10</v>
      </c>
      <c r="W13" s="10">
        <f t="shared" si="21"/>
        <v>16010</v>
      </c>
      <c r="X13" s="10">
        <f t="shared" si="22"/>
        <v>99999</v>
      </c>
      <c r="Y13" s="10">
        <f t="shared" si="5"/>
        <v>16</v>
      </c>
      <c r="Z13" s="10">
        <f t="shared" si="6"/>
        <v>20</v>
      </c>
      <c r="AA13" s="10">
        <f t="shared" si="7"/>
        <v>16010.000013</v>
      </c>
      <c r="AB13" s="10">
        <f t="shared" si="7"/>
        <v>99999.000013</v>
      </c>
      <c r="AC13" s="10">
        <f t="shared" si="8"/>
        <v>16</v>
      </c>
      <c r="AD13" s="10">
        <f t="shared" si="9"/>
        <v>26</v>
      </c>
      <c r="AE13" s="10">
        <f t="shared" si="23"/>
        <v>16010.000013</v>
      </c>
      <c r="AF13" s="10">
        <f t="shared" si="24"/>
        <v>99999.000013</v>
      </c>
      <c r="AG13" s="10">
        <f t="shared" si="10"/>
        <v>16</v>
      </c>
      <c r="AH13" s="10">
        <f t="shared" si="11"/>
        <v>26</v>
      </c>
      <c r="AI13" s="5">
        <v>6</v>
      </c>
      <c r="AJ13" s="5">
        <f t="shared" si="25"/>
        <v>6</v>
      </c>
      <c r="AK13" s="5" t="str">
        <f t="shared" si="25"/>
        <v>Dolejší Václav</v>
      </c>
      <c r="AL13" s="17" t="str">
        <f t="shared" si="25"/>
        <v>Hrobce</v>
      </c>
      <c r="AM13" s="18">
        <f t="shared" si="25"/>
        <v>17.83</v>
      </c>
      <c r="AN13" s="18">
        <f t="shared" si="25"/>
        <v>17.83</v>
      </c>
    </row>
    <row r="14" spans="1:40" s="5" customFormat="1" ht="16.5" customHeight="1">
      <c r="A14" s="5">
        <f t="shared" si="12"/>
        <v>1</v>
      </c>
      <c r="B14" s="5">
        <f t="shared" si="13"/>
        <v>999</v>
      </c>
      <c r="C14" s="5">
        <f t="shared" si="0"/>
        <v>1</v>
      </c>
      <c r="D14" s="5">
        <f t="shared" si="14"/>
        <v>999</v>
      </c>
      <c r="E14" s="41">
        <f t="shared" si="15"/>
        <v>1</v>
      </c>
      <c r="F14" s="42">
        <v>108</v>
      </c>
      <c r="G14" s="49">
        <v>28381</v>
      </c>
      <c r="H14" s="53" t="s">
        <v>51</v>
      </c>
      <c r="I14" s="54">
        <v>2006</v>
      </c>
      <c r="J14" s="53" t="s">
        <v>52</v>
      </c>
      <c r="K14" s="47">
        <v>16.78</v>
      </c>
      <c r="L14" s="45" t="s">
        <v>132</v>
      </c>
      <c r="M14" s="46">
        <f t="shared" si="1"/>
        <v>16.78</v>
      </c>
      <c r="N14" s="48" t="str">
        <f t="shared" si="16"/>
        <v>s</v>
      </c>
      <c r="O14" s="9"/>
      <c r="P14" s="15">
        <f t="shared" si="17"/>
        <v>16.78</v>
      </c>
      <c r="Q14" s="15">
        <f t="shared" si="18"/>
        <v>516.78</v>
      </c>
      <c r="R14" s="15">
        <f t="shared" si="19"/>
        <v>16.78</v>
      </c>
      <c r="S14" s="15">
        <f t="shared" si="20"/>
        <v>9999</v>
      </c>
      <c r="T14" s="16">
        <f t="shared" si="2"/>
        <v>1000</v>
      </c>
      <c r="U14" s="16">
        <f t="shared" si="3"/>
        <v>19000</v>
      </c>
      <c r="V14" s="16">
        <f t="shared" si="4"/>
        <v>46</v>
      </c>
      <c r="W14" s="10">
        <f t="shared" si="21"/>
        <v>1046</v>
      </c>
      <c r="X14" s="10">
        <f t="shared" si="22"/>
        <v>99999</v>
      </c>
      <c r="Y14" s="10">
        <f t="shared" si="5"/>
        <v>1</v>
      </c>
      <c r="Z14" s="10">
        <f t="shared" si="6"/>
        <v>20</v>
      </c>
      <c r="AA14" s="10">
        <f t="shared" si="7"/>
        <v>1046.000014</v>
      </c>
      <c r="AB14" s="10">
        <f t="shared" si="7"/>
        <v>99999.000014</v>
      </c>
      <c r="AC14" s="10">
        <f t="shared" si="8"/>
        <v>1</v>
      </c>
      <c r="AD14" s="10">
        <f t="shared" si="9"/>
        <v>27</v>
      </c>
      <c r="AE14" s="10">
        <f t="shared" si="23"/>
        <v>1046.000014</v>
      </c>
      <c r="AF14" s="10">
        <f t="shared" si="24"/>
        <v>99999.000014</v>
      </c>
      <c r="AG14" s="10">
        <f t="shared" si="10"/>
        <v>1</v>
      </c>
      <c r="AH14" s="10">
        <f t="shared" si="11"/>
        <v>27</v>
      </c>
      <c r="AI14" s="5">
        <v>7</v>
      </c>
      <c r="AJ14" s="5">
        <f t="shared" si="25"/>
        <v>7</v>
      </c>
      <c r="AK14" s="5" t="str">
        <f t="shared" si="25"/>
        <v>Šuba Šimon</v>
      </c>
      <c r="AL14" s="17" t="str">
        <f t="shared" si="25"/>
        <v>Milotice nad Bečvou</v>
      </c>
      <c r="AM14" s="18">
        <f t="shared" si="25"/>
        <v>17.86</v>
      </c>
      <c r="AN14" s="18">
        <f t="shared" si="25"/>
        <v>17.86</v>
      </c>
    </row>
    <row r="15" spans="1:40" s="5" customFormat="1" ht="16.5" customHeight="1" thickBot="1">
      <c r="A15" s="5">
        <f t="shared" si="12"/>
        <v>5</v>
      </c>
      <c r="B15" s="5">
        <f t="shared" si="13"/>
        <v>999</v>
      </c>
      <c r="C15" s="5">
        <f t="shared" si="0"/>
        <v>5</v>
      </c>
      <c r="D15" s="5">
        <f t="shared" si="14"/>
        <v>999</v>
      </c>
      <c r="E15" s="57">
        <f t="shared" si="15"/>
        <v>5</v>
      </c>
      <c r="F15" s="58">
        <v>109</v>
      </c>
      <c r="G15" s="59">
        <v>67691</v>
      </c>
      <c r="H15" s="60" t="s">
        <v>53</v>
      </c>
      <c r="I15" s="61">
        <v>2006</v>
      </c>
      <c r="J15" s="60" t="s">
        <v>54</v>
      </c>
      <c r="K15" s="62">
        <v>18.17</v>
      </c>
      <c r="L15" s="63">
        <v>17.83</v>
      </c>
      <c r="M15" s="64">
        <f t="shared" si="1"/>
        <v>17.83</v>
      </c>
      <c r="N15" s="65" t="str">
        <f t="shared" si="16"/>
        <v>s</v>
      </c>
      <c r="O15" s="9"/>
      <c r="P15" s="15">
        <f t="shared" si="17"/>
        <v>17.83</v>
      </c>
      <c r="Q15" s="15">
        <f t="shared" si="18"/>
        <v>36</v>
      </c>
      <c r="R15" s="15">
        <f t="shared" si="19"/>
        <v>17.83</v>
      </c>
      <c r="S15" s="15">
        <f t="shared" si="20"/>
        <v>9999</v>
      </c>
      <c r="T15" s="16">
        <f t="shared" si="2"/>
        <v>5000</v>
      </c>
      <c r="U15" s="16">
        <f t="shared" si="3"/>
        <v>19000</v>
      </c>
      <c r="V15" s="16">
        <f t="shared" si="4"/>
        <v>3</v>
      </c>
      <c r="W15" s="10">
        <f t="shared" si="21"/>
        <v>5003</v>
      </c>
      <c r="X15" s="10">
        <f t="shared" si="22"/>
        <v>99999</v>
      </c>
      <c r="Y15" s="10">
        <f t="shared" si="5"/>
        <v>5</v>
      </c>
      <c r="Z15" s="10">
        <f t="shared" si="6"/>
        <v>20</v>
      </c>
      <c r="AA15" s="10">
        <f t="shared" si="7"/>
        <v>5003.000015</v>
      </c>
      <c r="AB15" s="10">
        <f t="shared" si="7"/>
        <v>99999.000015</v>
      </c>
      <c r="AC15" s="10">
        <f t="shared" si="8"/>
        <v>5</v>
      </c>
      <c r="AD15" s="10">
        <f t="shared" si="9"/>
        <v>28</v>
      </c>
      <c r="AE15" s="10">
        <f t="shared" si="23"/>
        <v>5003.000015</v>
      </c>
      <c r="AF15" s="10">
        <f t="shared" si="24"/>
        <v>99999.000015</v>
      </c>
      <c r="AG15" s="10">
        <f t="shared" si="10"/>
        <v>5</v>
      </c>
      <c r="AH15" s="10">
        <f t="shared" si="11"/>
        <v>28</v>
      </c>
      <c r="AI15" s="5">
        <v>8</v>
      </c>
      <c r="AJ15" s="5">
        <f t="shared" si="25"/>
        <v>8</v>
      </c>
      <c r="AK15" s="5" t="str">
        <f t="shared" si="25"/>
        <v>Tarabus Václav</v>
      </c>
      <c r="AL15" s="17" t="str">
        <f t="shared" si="25"/>
        <v>Zádveřice</v>
      </c>
      <c r="AM15" s="18">
        <f t="shared" si="25"/>
        <v>17.89</v>
      </c>
      <c r="AN15" s="18">
        <f t="shared" si="25"/>
        <v>17.89</v>
      </c>
    </row>
    <row r="16" spans="1:40" s="5" customFormat="1" ht="16.5" customHeight="1">
      <c r="A16" s="5">
        <f t="shared" si="12"/>
        <v>18</v>
      </c>
      <c r="B16" s="5">
        <f t="shared" si="13"/>
        <v>999</v>
      </c>
      <c r="C16" s="5">
        <f t="shared" si="0"/>
        <v>18</v>
      </c>
      <c r="D16" s="5">
        <f t="shared" si="14"/>
        <v>999</v>
      </c>
      <c r="E16" s="80">
        <f t="shared" si="15"/>
        <v>18</v>
      </c>
      <c r="F16" s="81">
        <v>110</v>
      </c>
      <c r="G16" s="82">
        <v>78591</v>
      </c>
      <c r="H16" s="83" t="s">
        <v>55</v>
      </c>
      <c r="I16" s="84">
        <v>2005</v>
      </c>
      <c r="J16" s="83" t="s">
        <v>56</v>
      </c>
      <c r="K16" s="85">
        <v>18.6</v>
      </c>
      <c r="L16" s="86" t="s">
        <v>132</v>
      </c>
      <c r="M16" s="87">
        <f t="shared" si="1"/>
        <v>18.6</v>
      </c>
      <c r="N16" s="88" t="str">
        <f t="shared" si="16"/>
        <v>s</v>
      </c>
      <c r="O16" s="9"/>
      <c r="P16" s="15">
        <f t="shared" si="17"/>
        <v>18.6</v>
      </c>
      <c r="Q16" s="15">
        <f t="shared" si="18"/>
        <v>518.6</v>
      </c>
      <c r="R16" s="15">
        <f t="shared" si="19"/>
        <v>18.6</v>
      </c>
      <c r="S16" s="15">
        <f t="shared" si="20"/>
        <v>9999</v>
      </c>
      <c r="T16" s="16">
        <f t="shared" si="2"/>
        <v>18000</v>
      </c>
      <c r="U16" s="16">
        <f t="shared" si="3"/>
        <v>19000</v>
      </c>
      <c r="V16" s="16">
        <f t="shared" si="4"/>
        <v>50</v>
      </c>
      <c r="W16" s="10">
        <f t="shared" si="21"/>
        <v>18050</v>
      </c>
      <c r="X16" s="10">
        <f t="shared" si="22"/>
        <v>99999</v>
      </c>
      <c r="Y16" s="10">
        <f t="shared" si="5"/>
        <v>18</v>
      </c>
      <c r="Z16" s="10">
        <f t="shared" si="6"/>
        <v>20</v>
      </c>
      <c r="AA16" s="10">
        <f t="shared" si="7"/>
        <v>18050.000016</v>
      </c>
      <c r="AB16" s="10">
        <f t="shared" si="7"/>
        <v>99999.000016</v>
      </c>
      <c r="AC16" s="10">
        <f t="shared" si="8"/>
        <v>18</v>
      </c>
      <c r="AD16" s="10">
        <f t="shared" si="9"/>
        <v>29</v>
      </c>
      <c r="AE16" s="10">
        <f t="shared" si="23"/>
        <v>18050.000016</v>
      </c>
      <c r="AF16" s="10">
        <f t="shared" si="24"/>
        <v>99999.000016</v>
      </c>
      <c r="AG16" s="10">
        <f t="shared" si="10"/>
        <v>18</v>
      </c>
      <c r="AH16" s="10">
        <f t="shared" si="11"/>
        <v>29</v>
      </c>
      <c r="AI16" s="5">
        <v>9</v>
      </c>
      <c r="AJ16" s="5">
        <f t="shared" si="25"/>
        <v>9</v>
      </c>
      <c r="AK16" s="5" t="str">
        <f t="shared" si="25"/>
        <v>Broulík Tomáš</v>
      </c>
      <c r="AL16" s="17" t="str">
        <f t="shared" si="25"/>
        <v>Krouna</v>
      </c>
      <c r="AM16" s="17" t="str">
        <f t="shared" si="25"/>
        <v>NP</v>
      </c>
      <c r="AN16" s="18">
        <f t="shared" si="25"/>
        <v>18.03</v>
      </c>
    </row>
    <row r="17" spans="1:40" s="5" customFormat="1" ht="16.5" customHeight="1">
      <c r="A17" s="5">
        <f t="shared" si="12"/>
        <v>31</v>
      </c>
      <c r="B17" s="5">
        <f t="shared" si="13"/>
        <v>999</v>
      </c>
      <c r="C17" s="5">
        <f t="shared" si="0"/>
        <v>31</v>
      </c>
      <c r="D17" s="5">
        <f t="shared" si="14"/>
        <v>999</v>
      </c>
      <c r="E17" s="89">
        <f t="shared" si="15"/>
        <v>31</v>
      </c>
      <c r="F17" s="90">
        <v>111</v>
      </c>
      <c r="G17" s="91">
        <v>27571</v>
      </c>
      <c r="H17" s="92" t="s">
        <v>57</v>
      </c>
      <c r="I17" s="93">
        <v>2006</v>
      </c>
      <c r="J17" s="92" t="s">
        <v>38</v>
      </c>
      <c r="K17" s="94">
        <v>23.29</v>
      </c>
      <c r="L17" s="95">
        <v>19.53</v>
      </c>
      <c r="M17" s="96">
        <f t="shared" si="1"/>
        <v>19.53</v>
      </c>
      <c r="N17" s="97" t="str">
        <f t="shared" si="16"/>
        <v>s</v>
      </c>
      <c r="O17" s="9"/>
      <c r="P17" s="15">
        <f t="shared" si="17"/>
        <v>19.53</v>
      </c>
      <c r="Q17" s="15">
        <f t="shared" si="18"/>
        <v>42.82</v>
      </c>
      <c r="R17" s="15">
        <f t="shared" si="19"/>
        <v>19.53</v>
      </c>
      <c r="S17" s="15">
        <f t="shared" si="20"/>
        <v>9999</v>
      </c>
      <c r="T17" s="16">
        <f t="shared" si="2"/>
        <v>31000</v>
      </c>
      <c r="U17" s="16">
        <f t="shared" si="3"/>
        <v>19000</v>
      </c>
      <c r="V17" s="16">
        <f t="shared" si="4"/>
        <v>31</v>
      </c>
      <c r="W17" s="10">
        <f t="shared" si="21"/>
        <v>31031</v>
      </c>
      <c r="X17" s="10">
        <f t="shared" si="22"/>
        <v>99999</v>
      </c>
      <c r="Y17" s="10">
        <f t="shared" si="5"/>
        <v>31</v>
      </c>
      <c r="Z17" s="10">
        <f t="shared" si="6"/>
        <v>20</v>
      </c>
      <c r="AA17" s="10">
        <f t="shared" si="7"/>
        <v>31031.000017</v>
      </c>
      <c r="AB17" s="10">
        <f t="shared" si="7"/>
        <v>99999.000017</v>
      </c>
      <c r="AC17" s="10">
        <f t="shared" si="8"/>
        <v>31</v>
      </c>
      <c r="AD17" s="10">
        <f t="shared" si="9"/>
        <v>30</v>
      </c>
      <c r="AE17" s="10">
        <f t="shared" si="23"/>
        <v>31031.000017</v>
      </c>
      <c r="AF17" s="10">
        <f t="shared" si="24"/>
        <v>99999.000017</v>
      </c>
      <c r="AG17" s="10">
        <f t="shared" si="10"/>
        <v>31</v>
      </c>
      <c r="AH17" s="10">
        <f t="shared" si="11"/>
        <v>30</v>
      </c>
      <c r="AI17" s="5">
        <v>10</v>
      </c>
      <c r="AJ17" s="5">
        <f t="shared" si="25"/>
        <v>10</v>
      </c>
      <c r="AK17" s="5" t="str">
        <f t="shared" si="25"/>
        <v>Kulhánek Ondřej</v>
      </c>
      <c r="AL17" s="17" t="str">
        <f t="shared" si="25"/>
        <v>Praha-Písnice</v>
      </c>
      <c r="AM17" s="17">
        <f t="shared" si="25"/>
        <v>18.1</v>
      </c>
      <c r="AN17" s="18">
        <f t="shared" si="25"/>
        <v>18.1</v>
      </c>
    </row>
    <row r="18" spans="1:40" s="5" customFormat="1" ht="16.5" customHeight="1" thickBot="1">
      <c r="A18" s="5">
        <f t="shared" si="12"/>
        <v>9</v>
      </c>
      <c r="B18" s="5">
        <f t="shared" si="13"/>
        <v>999</v>
      </c>
      <c r="C18" s="5">
        <f t="shared" si="0"/>
        <v>9</v>
      </c>
      <c r="D18" s="5">
        <f t="shared" si="14"/>
        <v>999</v>
      </c>
      <c r="E18" s="98">
        <f t="shared" si="15"/>
        <v>9</v>
      </c>
      <c r="F18" s="99">
        <v>112</v>
      </c>
      <c r="G18" s="100">
        <v>36711</v>
      </c>
      <c r="H18" s="101" t="s">
        <v>58</v>
      </c>
      <c r="I18" s="102">
        <v>2006</v>
      </c>
      <c r="J18" s="101" t="s">
        <v>40</v>
      </c>
      <c r="K18" s="103">
        <v>18.03</v>
      </c>
      <c r="L18" s="104" t="s">
        <v>132</v>
      </c>
      <c r="M18" s="105">
        <f t="shared" si="1"/>
        <v>18.03</v>
      </c>
      <c r="N18" s="106" t="str">
        <f t="shared" si="16"/>
        <v>s</v>
      </c>
      <c r="O18" s="9"/>
      <c r="P18" s="15">
        <f t="shared" si="17"/>
        <v>18.03</v>
      </c>
      <c r="Q18" s="15">
        <f t="shared" si="18"/>
        <v>518.03</v>
      </c>
      <c r="R18" s="15">
        <f t="shared" si="19"/>
        <v>18.03</v>
      </c>
      <c r="S18" s="15">
        <f t="shared" si="20"/>
        <v>9999</v>
      </c>
      <c r="T18" s="16">
        <f t="shared" si="2"/>
        <v>9000</v>
      </c>
      <c r="U18" s="16">
        <f t="shared" si="3"/>
        <v>19000</v>
      </c>
      <c r="V18" s="16">
        <f t="shared" si="4"/>
        <v>47</v>
      </c>
      <c r="W18" s="10">
        <f t="shared" si="21"/>
        <v>9047</v>
      </c>
      <c r="X18" s="10">
        <f t="shared" si="22"/>
        <v>99999</v>
      </c>
      <c r="Y18" s="10">
        <f t="shared" si="5"/>
        <v>9</v>
      </c>
      <c r="Z18" s="10">
        <f t="shared" si="6"/>
        <v>20</v>
      </c>
      <c r="AA18" s="10">
        <f t="shared" si="7"/>
        <v>9047.000018</v>
      </c>
      <c r="AB18" s="10">
        <f t="shared" si="7"/>
        <v>99999.000018</v>
      </c>
      <c r="AC18" s="10">
        <f t="shared" si="8"/>
        <v>9</v>
      </c>
      <c r="AD18" s="10">
        <f t="shared" si="9"/>
        <v>31</v>
      </c>
      <c r="AE18" s="10">
        <f t="shared" si="23"/>
        <v>9047.000018</v>
      </c>
      <c r="AF18" s="10">
        <f t="shared" si="24"/>
        <v>99999.000018</v>
      </c>
      <c r="AG18" s="10">
        <f t="shared" si="10"/>
        <v>9</v>
      </c>
      <c r="AH18" s="10">
        <f t="shared" si="11"/>
        <v>31</v>
      </c>
      <c r="AK18" s="14" t="s">
        <v>26</v>
      </c>
      <c r="AL18" s="17"/>
      <c r="AM18" s="17"/>
      <c r="AN18" s="17"/>
    </row>
    <row r="19" spans="1:40" s="5" customFormat="1" ht="16.5" customHeight="1">
      <c r="A19" s="5">
        <f t="shared" si="12"/>
        <v>28</v>
      </c>
      <c r="B19" s="5">
        <f t="shared" si="13"/>
        <v>999</v>
      </c>
      <c r="C19" s="5">
        <f t="shared" si="0"/>
        <v>28</v>
      </c>
      <c r="D19" s="5">
        <f t="shared" si="14"/>
        <v>999</v>
      </c>
      <c r="E19" s="66">
        <f t="shared" si="15"/>
        <v>28</v>
      </c>
      <c r="F19" s="67">
        <v>113</v>
      </c>
      <c r="G19" s="68">
        <v>38321</v>
      </c>
      <c r="H19" s="69" t="s">
        <v>59</v>
      </c>
      <c r="I19" s="70">
        <v>2005</v>
      </c>
      <c r="J19" s="69" t="s">
        <v>42</v>
      </c>
      <c r="K19" s="71">
        <v>20.18</v>
      </c>
      <c r="L19" s="72">
        <v>19.43</v>
      </c>
      <c r="M19" s="73">
        <f t="shared" si="1"/>
        <v>19.43</v>
      </c>
      <c r="N19" s="74" t="str">
        <f t="shared" si="16"/>
        <v>s</v>
      </c>
      <c r="O19" s="9"/>
      <c r="P19" s="15">
        <f t="shared" si="17"/>
        <v>19.43</v>
      </c>
      <c r="Q19" s="15">
        <f t="shared" si="18"/>
        <v>39.61</v>
      </c>
      <c r="R19" s="15">
        <f t="shared" si="19"/>
        <v>19.43</v>
      </c>
      <c r="S19" s="15">
        <f t="shared" si="20"/>
        <v>9999</v>
      </c>
      <c r="T19" s="16">
        <f t="shared" si="2"/>
        <v>28000</v>
      </c>
      <c r="U19" s="16">
        <f t="shared" si="3"/>
        <v>19000</v>
      </c>
      <c r="V19" s="16">
        <f t="shared" si="4"/>
        <v>20</v>
      </c>
      <c r="W19" s="10">
        <f t="shared" si="21"/>
        <v>28020</v>
      </c>
      <c r="X19" s="10">
        <f t="shared" si="22"/>
        <v>99999</v>
      </c>
      <c r="Y19" s="10">
        <f t="shared" si="5"/>
        <v>28</v>
      </c>
      <c r="Z19" s="10">
        <f t="shared" si="6"/>
        <v>20</v>
      </c>
      <c r="AA19" s="10">
        <f t="shared" si="7"/>
        <v>28020.000019</v>
      </c>
      <c r="AB19" s="10">
        <f t="shared" si="7"/>
        <v>99999.000019</v>
      </c>
      <c r="AC19" s="10">
        <f t="shared" si="8"/>
        <v>28</v>
      </c>
      <c r="AD19" s="10">
        <f t="shared" si="9"/>
        <v>32</v>
      </c>
      <c r="AE19" s="10">
        <f t="shared" si="23"/>
        <v>28020.000019</v>
      </c>
      <c r="AF19" s="10">
        <f t="shared" si="24"/>
        <v>99999.000019</v>
      </c>
      <c r="AG19" s="10">
        <f t="shared" si="10"/>
        <v>28</v>
      </c>
      <c r="AH19" s="10">
        <f t="shared" si="11"/>
        <v>32</v>
      </c>
      <c r="AI19" s="14">
        <v>1</v>
      </c>
      <c r="AJ19" s="14">
        <f aca="true" t="shared" si="26" ref="AJ19:AN28">VLOOKUP($AI19,$D$7:$N$72,AJ$7-1,0)</f>
        <v>1</v>
      </c>
      <c r="AK19" s="14" t="str">
        <f t="shared" si="26"/>
        <v>Novák Matyáš</v>
      </c>
      <c r="AL19" s="17" t="str">
        <f t="shared" si="26"/>
        <v>Stará Říše</v>
      </c>
      <c r="AM19" s="18" t="str">
        <f t="shared" si="26"/>
        <v>NP</v>
      </c>
      <c r="AN19" s="19">
        <f t="shared" si="26"/>
        <v>19.16</v>
      </c>
    </row>
    <row r="20" spans="1:40" s="5" customFormat="1" ht="16.5" customHeight="1">
      <c r="A20" s="5">
        <f t="shared" si="12"/>
        <v>34</v>
      </c>
      <c r="B20" s="5">
        <f t="shared" si="13"/>
        <v>999</v>
      </c>
      <c r="C20" s="5">
        <f t="shared" si="0"/>
        <v>34</v>
      </c>
      <c r="D20" s="5">
        <f t="shared" si="14"/>
        <v>999</v>
      </c>
      <c r="E20" s="41">
        <f t="shared" si="15"/>
        <v>34</v>
      </c>
      <c r="F20" s="42">
        <v>114</v>
      </c>
      <c r="G20" s="49">
        <v>71841</v>
      </c>
      <c r="H20" s="53" t="s">
        <v>60</v>
      </c>
      <c r="I20" s="54">
        <v>2006</v>
      </c>
      <c r="J20" s="53" t="s">
        <v>61</v>
      </c>
      <c r="K20" s="47">
        <v>20.14</v>
      </c>
      <c r="L20" s="45">
        <v>21.3</v>
      </c>
      <c r="M20" s="46">
        <f t="shared" si="1"/>
        <v>20.14</v>
      </c>
      <c r="N20" s="48" t="str">
        <f t="shared" si="16"/>
        <v>s</v>
      </c>
      <c r="O20" s="9"/>
      <c r="P20" s="15">
        <f t="shared" si="17"/>
        <v>20.14</v>
      </c>
      <c r="Q20" s="15">
        <f t="shared" si="18"/>
        <v>41.44</v>
      </c>
      <c r="R20" s="15">
        <f t="shared" si="19"/>
        <v>20.14</v>
      </c>
      <c r="S20" s="15">
        <f t="shared" si="20"/>
        <v>9999</v>
      </c>
      <c r="T20" s="16">
        <f t="shared" si="2"/>
        <v>34000</v>
      </c>
      <c r="U20" s="16">
        <f t="shared" si="3"/>
        <v>19000</v>
      </c>
      <c r="V20" s="16">
        <f t="shared" si="4"/>
        <v>29</v>
      </c>
      <c r="W20" s="10">
        <f t="shared" si="21"/>
        <v>34029</v>
      </c>
      <c r="X20" s="10">
        <f t="shared" si="22"/>
        <v>99999</v>
      </c>
      <c r="Y20" s="10">
        <f t="shared" si="5"/>
        <v>34</v>
      </c>
      <c r="Z20" s="10">
        <f t="shared" si="6"/>
        <v>20</v>
      </c>
      <c r="AA20" s="10">
        <f t="shared" si="7"/>
        <v>34029.00002</v>
      </c>
      <c r="AB20" s="10">
        <f t="shared" si="7"/>
        <v>99999.00002</v>
      </c>
      <c r="AC20" s="10">
        <f t="shared" si="8"/>
        <v>34</v>
      </c>
      <c r="AD20" s="10">
        <f t="shared" si="9"/>
        <v>33</v>
      </c>
      <c r="AE20" s="10">
        <f t="shared" si="23"/>
        <v>34029.00002</v>
      </c>
      <c r="AF20" s="10">
        <f t="shared" si="24"/>
        <v>99999.00002</v>
      </c>
      <c r="AG20" s="10">
        <f t="shared" si="10"/>
        <v>34</v>
      </c>
      <c r="AH20" s="10">
        <f t="shared" si="11"/>
        <v>33</v>
      </c>
      <c r="AI20" s="14">
        <v>2</v>
      </c>
      <c r="AJ20" s="14">
        <f t="shared" si="26"/>
        <v>2</v>
      </c>
      <c r="AK20" s="14" t="str">
        <f t="shared" si="26"/>
        <v>Voříšek Tadeáš</v>
      </c>
      <c r="AL20" s="17" t="str">
        <f t="shared" si="26"/>
        <v>Letkov</v>
      </c>
      <c r="AM20" s="18">
        <f t="shared" si="26"/>
        <v>21.72</v>
      </c>
      <c r="AN20" s="19">
        <f t="shared" si="26"/>
        <v>19.22</v>
      </c>
    </row>
    <row r="21" spans="1:40" s="5" customFormat="1" ht="16.5" customHeight="1" thickBot="1">
      <c r="A21" s="5">
        <f t="shared" si="12"/>
        <v>15</v>
      </c>
      <c r="B21" s="5">
        <f t="shared" si="13"/>
        <v>999</v>
      </c>
      <c r="C21" s="5">
        <f t="shared" si="0"/>
        <v>15</v>
      </c>
      <c r="D21" s="5">
        <f t="shared" si="14"/>
        <v>999</v>
      </c>
      <c r="E21" s="57">
        <f t="shared" si="15"/>
        <v>15</v>
      </c>
      <c r="F21" s="58">
        <v>115</v>
      </c>
      <c r="G21" s="59">
        <v>72161</v>
      </c>
      <c r="H21" s="60" t="s">
        <v>62</v>
      </c>
      <c r="I21" s="61">
        <v>2006</v>
      </c>
      <c r="J21" s="60" t="s">
        <v>63</v>
      </c>
      <c r="K21" s="62">
        <v>18.83</v>
      </c>
      <c r="L21" s="63">
        <v>18.56</v>
      </c>
      <c r="M21" s="64">
        <f t="shared" si="1"/>
        <v>18.56</v>
      </c>
      <c r="N21" s="65" t="str">
        <f t="shared" si="16"/>
        <v>s</v>
      </c>
      <c r="O21" s="9"/>
      <c r="P21" s="15">
        <f t="shared" si="17"/>
        <v>18.56</v>
      </c>
      <c r="Q21" s="15">
        <f t="shared" si="18"/>
        <v>37.39</v>
      </c>
      <c r="R21" s="15">
        <f t="shared" si="19"/>
        <v>18.56</v>
      </c>
      <c r="S21" s="15">
        <f t="shared" si="20"/>
        <v>9999</v>
      </c>
      <c r="T21" s="16">
        <f t="shared" si="2"/>
        <v>15000</v>
      </c>
      <c r="U21" s="16">
        <f t="shared" si="3"/>
        <v>19000</v>
      </c>
      <c r="V21" s="16">
        <f t="shared" si="4"/>
        <v>9</v>
      </c>
      <c r="W21" s="10">
        <f t="shared" si="21"/>
        <v>15009</v>
      </c>
      <c r="X21" s="10">
        <f t="shared" si="22"/>
        <v>99999</v>
      </c>
      <c r="Y21" s="10">
        <f t="shared" si="5"/>
        <v>15</v>
      </c>
      <c r="Z21" s="10">
        <f t="shared" si="6"/>
        <v>20</v>
      </c>
      <c r="AA21" s="10">
        <f t="shared" si="7"/>
        <v>15009.000021</v>
      </c>
      <c r="AB21" s="10">
        <f t="shared" si="7"/>
        <v>99999.000021</v>
      </c>
      <c r="AC21" s="10">
        <f t="shared" si="8"/>
        <v>15</v>
      </c>
      <c r="AD21" s="10">
        <f t="shared" si="9"/>
        <v>34</v>
      </c>
      <c r="AE21" s="10">
        <f t="shared" si="23"/>
        <v>15009.000021</v>
      </c>
      <c r="AF21" s="10">
        <f t="shared" si="24"/>
        <v>99999.000021</v>
      </c>
      <c r="AG21" s="10">
        <f t="shared" si="10"/>
        <v>15</v>
      </c>
      <c r="AH21" s="10">
        <f t="shared" si="11"/>
        <v>34</v>
      </c>
      <c r="AI21" s="14">
        <v>3</v>
      </c>
      <c r="AJ21" s="14">
        <f t="shared" si="26"/>
        <v>3</v>
      </c>
      <c r="AK21" s="14" t="str">
        <f t="shared" si="26"/>
        <v>Jindrák Michal</v>
      </c>
      <c r="AL21" s="17" t="str">
        <f t="shared" si="26"/>
        <v>Vědomice</v>
      </c>
      <c r="AM21" s="18">
        <f t="shared" si="26"/>
        <v>26.75</v>
      </c>
      <c r="AN21" s="19">
        <f t="shared" si="26"/>
        <v>19.44</v>
      </c>
    </row>
    <row r="22" spans="1:40" s="5" customFormat="1" ht="16.5" customHeight="1">
      <c r="A22" s="5">
        <f t="shared" si="12"/>
        <v>2</v>
      </c>
      <c r="B22" s="5">
        <f t="shared" si="13"/>
        <v>999</v>
      </c>
      <c r="C22" s="5">
        <f t="shared" si="0"/>
        <v>2</v>
      </c>
      <c r="D22" s="5">
        <f t="shared" si="14"/>
        <v>999</v>
      </c>
      <c r="E22" s="80">
        <f t="shared" si="15"/>
        <v>2</v>
      </c>
      <c r="F22" s="81">
        <v>116</v>
      </c>
      <c r="G22" s="82">
        <v>36401</v>
      </c>
      <c r="H22" s="83" t="s">
        <v>64</v>
      </c>
      <c r="I22" s="84">
        <v>2005</v>
      </c>
      <c r="J22" s="83" t="s">
        <v>65</v>
      </c>
      <c r="K22" s="85">
        <v>18.74</v>
      </c>
      <c r="L22" s="86">
        <v>17.31</v>
      </c>
      <c r="M22" s="87">
        <f t="shared" si="1"/>
        <v>17.31</v>
      </c>
      <c r="N22" s="88" t="str">
        <f t="shared" si="16"/>
        <v>s</v>
      </c>
      <c r="O22" s="9"/>
      <c r="P22" s="15">
        <f t="shared" si="17"/>
        <v>17.31</v>
      </c>
      <c r="Q22" s="15">
        <f t="shared" si="18"/>
        <v>36.05</v>
      </c>
      <c r="R22" s="15">
        <f t="shared" si="19"/>
        <v>17.31</v>
      </c>
      <c r="S22" s="15">
        <f t="shared" si="20"/>
        <v>9999</v>
      </c>
      <c r="T22" s="16">
        <f t="shared" si="2"/>
        <v>2000</v>
      </c>
      <c r="U22" s="16">
        <f t="shared" si="3"/>
        <v>19000</v>
      </c>
      <c r="V22" s="16">
        <f t="shared" si="4"/>
        <v>6</v>
      </c>
      <c r="W22" s="10">
        <f t="shared" si="21"/>
        <v>2006</v>
      </c>
      <c r="X22" s="10">
        <f t="shared" si="22"/>
        <v>99999</v>
      </c>
      <c r="Y22" s="10">
        <f t="shared" si="5"/>
        <v>2</v>
      </c>
      <c r="Z22" s="10">
        <f t="shared" si="6"/>
        <v>20</v>
      </c>
      <c r="AA22" s="10">
        <f t="shared" si="7"/>
        <v>2006.000022</v>
      </c>
      <c r="AB22" s="10">
        <f t="shared" si="7"/>
        <v>99999.000022</v>
      </c>
      <c r="AC22" s="10">
        <f t="shared" si="8"/>
        <v>2</v>
      </c>
      <c r="AD22" s="10">
        <f t="shared" si="9"/>
        <v>35</v>
      </c>
      <c r="AE22" s="10">
        <f t="shared" si="23"/>
        <v>2006.000022</v>
      </c>
      <c r="AF22" s="10">
        <f t="shared" si="24"/>
        <v>99999.000022</v>
      </c>
      <c r="AG22" s="10">
        <f t="shared" si="10"/>
        <v>2</v>
      </c>
      <c r="AH22" s="10">
        <f t="shared" si="11"/>
        <v>35</v>
      </c>
      <c r="AI22" s="14">
        <v>4</v>
      </c>
      <c r="AJ22" s="14">
        <f t="shared" si="26"/>
        <v>4</v>
      </c>
      <c r="AK22" s="14" t="str">
        <f t="shared" si="26"/>
        <v>Pirner Jakub</v>
      </c>
      <c r="AL22" s="17" t="str">
        <f t="shared" si="26"/>
        <v>Manětín</v>
      </c>
      <c r="AM22" s="18">
        <f t="shared" si="26"/>
        <v>19.77</v>
      </c>
      <c r="AN22" s="19">
        <f t="shared" si="26"/>
        <v>19.77</v>
      </c>
    </row>
    <row r="23" spans="1:40" s="5" customFormat="1" ht="16.5" customHeight="1">
      <c r="A23" s="5">
        <f t="shared" si="12"/>
        <v>17</v>
      </c>
      <c r="B23" s="5">
        <f t="shared" si="13"/>
        <v>999</v>
      </c>
      <c r="C23" s="5">
        <f t="shared" si="0"/>
        <v>17</v>
      </c>
      <c r="D23" s="5">
        <f t="shared" si="14"/>
        <v>999</v>
      </c>
      <c r="E23" s="89">
        <f t="shared" si="15"/>
        <v>17</v>
      </c>
      <c r="F23" s="90">
        <v>117</v>
      </c>
      <c r="G23" s="91">
        <v>64661</v>
      </c>
      <c r="H23" s="92" t="s">
        <v>66</v>
      </c>
      <c r="I23" s="93">
        <v>2005</v>
      </c>
      <c r="J23" s="92" t="s">
        <v>44</v>
      </c>
      <c r="K23" s="94">
        <v>18.59</v>
      </c>
      <c r="L23" s="95" t="s">
        <v>132</v>
      </c>
      <c r="M23" s="96">
        <f t="shared" si="1"/>
        <v>18.59</v>
      </c>
      <c r="N23" s="97" t="str">
        <f t="shared" si="16"/>
        <v>s</v>
      </c>
      <c r="O23" s="9"/>
      <c r="P23" s="15">
        <f t="shared" si="17"/>
        <v>18.59</v>
      </c>
      <c r="Q23" s="15">
        <f t="shared" si="18"/>
        <v>518.59</v>
      </c>
      <c r="R23" s="15">
        <f t="shared" si="19"/>
        <v>18.59</v>
      </c>
      <c r="S23" s="15">
        <f t="shared" si="20"/>
        <v>9999</v>
      </c>
      <c r="T23" s="16">
        <f t="shared" si="2"/>
        <v>17000</v>
      </c>
      <c r="U23" s="16">
        <f t="shared" si="3"/>
        <v>19000</v>
      </c>
      <c r="V23" s="16">
        <f t="shared" si="4"/>
        <v>49</v>
      </c>
      <c r="W23" s="10">
        <f t="shared" si="21"/>
        <v>17049</v>
      </c>
      <c r="X23" s="10">
        <f t="shared" si="22"/>
        <v>99999</v>
      </c>
      <c r="Y23" s="10">
        <f t="shared" si="5"/>
        <v>17</v>
      </c>
      <c r="Z23" s="10">
        <f t="shared" si="6"/>
        <v>20</v>
      </c>
      <c r="AA23" s="10">
        <f aca="true" t="shared" si="27" ref="AA23:AB72">W23+ROW()*0.000001</f>
        <v>17049.000023</v>
      </c>
      <c r="AB23" s="10">
        <f t="shared" si="27"/>
        <v>99999.000023</v>
      </c>
      <c r="AC23" s="10">
        <f t="shared" si="8"/>
        <v>17</v>
      </c>
      <c r="AD23" s="10">
        <f t="shared" si="9"/>
        <v>36</v>
      </c>
      <c r="AE23" s="10">
        <f t="shared" si="23"/>
        <v>17049.000023</v>
      </c>
      <c r="AF23" s="10">
        <f t="shared" si="24"/>
        <v>99999.000023</v>
      </c>
      <c r="AG23" s="10">
        <f t="shared" si="10"/>
        <v>17</v>
      </c>
      <c r="AH23" s="10">
        <f t="shared" si="11"/>
        <v>36</v>
      </c>
      <c r="AI23" s="5">
        <v>5</v>
      </c>
      <c r="AJ23" s="5">
        <f t="shared" si="26"/>
        <v>5</v>
      </c>
      <c r="AK23" s="5" t="str">
        <f t="shared" si="26"/>
        <v>Mašek Matěj</v>
      </c>
      <c r="AL23" s="17" t="str">
        <f t="shared" si="26"/>
        <v>Uhlířské Janovice</v>
      </c>
      <c r="AM23" s="18">
        <f t="shared" si="26"/>
        <v>20.17</v>
      </c>
      <c r="AN23" s="18">
        <f t="shared" si="26"/>
        <v>20.17</v>
      </c>
    </row>
    <row r="24" spans="1:40" s="5" customFormat="1" ht="16.5" customHeight="1" thickBot="1">
      <c r="A24" s="5">
        <f t="shared" si="12"/>
        <v>8</v>
      </c>
      <c r="B24" s="5">
        <f t="shared" si="13"/>
        <v>999</v>
      </c>
      <c r="C24" s="5">
        <f t="shared" si="0"/>
        <v>8</v>
      </c>
      <c r="D24" s="5">
        <f t="shared" si="14"/>
        <v>999</v>
      </c>
      <c r="E24" s="98">
        <f t="shared" si="15"/>
        <v>8</v>
      </c>
      <c r="F24" s="99">
        <v>118</v>
      </c>
      <c r="G24" s="100">
        <v>79871</v>
      </c>
      <c r="H24" s="101" t="s">
        <v>67</v>
      </c>
      <c r="I24" s="102">
        <v>2006</v>
      </c>
      <c r="J24" s="101" t="s">
        <v>68</v>
      </c>
      <c r="K24" s="103">
        <v>18.6</v>
      </c>
      <c r="L24" s="104">
        <v>17.89</v>
      </c>
      <c r="M24" s="105">
        <f t="shared" si="1"/>
        <v>17.89</v>
      </c>
      <c r="N24" s="106" t="str">
        <f t="shared" si="16"/>
        <v>s</v>
      </c>
      <c r="O24" s="9"/>
      <c r="P24" s="15">
        <f t="shared" si="17"/>
        <v>17.89</v>
      </c>
      <c r="Q24" s="15">
        <f t="shared" si="18"/>
        <v>36.49</v>
      </c>
      <c r="R24" s="15">
        <f t="shared" si="19"/>
        <v>17.89</v>
      </c>
      <c r="S24" s="15">
        <f t="shared" si="20"/>
        <v>9999</v>
      </c>
      <c r="T24" s="16">
        <f t="shared" si="2"/>
        <v>8000</v>
      </c>
      <c r="U24" s="16">
        <f t="shared" si="3"/>
        <v>19000</v>
      </c>
      <c r="V24" s="16">
        <f t="shared" si="4"/>
        <v>7</v>
      </c>
      <c r="W24" s="10">
        <f t="shared" si="21"/>
        <v>8007</v>
      </c>
      <c r="X24" s="10">
        <f t="shared" si="22"/>
        <v>99999</v>
      </c>
      <c r="Y24" s="10">
        <f t="shared" si="5"/>
        <v>8</v>
      </c>
      <c r="Z24" s="10">
        <f t="shared" si="6"/>
        <v>20</v>
      </c>
      <c r="AA24" s="10">
        <f t="shared" si="27"/>
        <v>8007.000024</v>
      </c>
      <c r="AB24" s="10">
        <f t="shared" si="27"/>
        <v>99999.000024</v>
      </c>
      <c r="AC24" s="10">
        <f t="shared" si="8"/>
        <v>8</v>
      </c>
      <c r="AD24" s="10">
        <f t="shared" si="9"/>
        <v>37</v>
      </c>
      <c r="AE24" s="10">
        <f t="shared" si="23"/>
        <v>8007.000024</v>
      </c>
      <c r="AF24" s="10">
        <f t="shared" si="24"/>
        <v>99999.000024</v>
      </c>
      <c r="AG24" s="10">
        <f t="shared" si="10"/>
        <v>8</v>
      </c>
      <c r="AH24" s="10">
        <f t="shared" si="11"/>
        <v>37</v>
      </c>
      <c r="AI24" s="5">
        <v>6</v>
      </c>
      <c r="AJ24" s="5">
        <f t="shared" si="26"/>
        <v>6</v>
      </c>
      <c r="AK24" s="5" t="str">
        <f t="shared" si="26"/>
        <v>Zoch Jan</v>
      </c>
      <c r="AL24" s="17" t="str">
        <f t="shared" si="26"/>
        <v>Drahonice</v>
      </c>
      <c r="AM24" s="18">
        <f t="shared" si="26"/>
        <v>33.84</v>
      </c>
      <c r="AN24" s="18">
        <f t="shared" si="26"/>
        <v>20.27</v>
      </c>
    </row>
    <row r="25" spans="1:40" s="5" customFormat="1" ht="16.5" customHeight="1">
      <c r="A25" s="5">
        <f t="shared" si="12"/>
        <v>6</v>
      </c>
      <c r="B25" s="5">
        <f t="shared" si="13"/>
        <v>999</v>
      </c>
      <c r="C25" s="5">
        <f t="shared" si="0"/>
        <v>6</v>
      </c>
      <c r="D25" s="5">
        <f t="shared" si="14"/>
        <v>999</v>
      </c>
      <c r="E25" s="66">
        <f t="shared" si="15"/>
        <v>6</v>
      </c>
      <c r="F25" s="67">
        <v>119</v>
      </c>
      <c r="G25" s="68">
        <v>54371</v>
      </c>
      <c r="H25" s="69" t="s">
        <v>69</v>
      </c>
      <c r="I25" s="70">
        <v>2005</v>
      </c>
      <c r="J25" s="69" t="s">
        <v>70</v>
      </c>
      <c r="K25" s="71">
        <v>18.19</v>
      </c>
      <c r="L25" s="72">
        <v>17.83</v>
      </c>
      <c r="M25" s="73">
        <f t="shared" si="1"/>
        <v>17.83</v>
      </c>
      <c r="N25" s="74" t="str">
        <f t="shared" si="16"/>
        <v>s</v>
      </c>
      <c r="O25" s="9"/>
      <c r="P25" s="15">
        <f t="shared" si="17"/>
        <v>17.83</v>
      </c>
      <c r="Q25" s="15">
        <f t="shared" si="18"/>
        <v>36.019999999999996</v>
      </c>
      <c r="R25" s="15">
        <f t="shared" si="19"/>
        <v>17.83</v>
      </c>
      <c r="S25" s="15">
        <f t="shared" si="20"/>
        <v>9999</v>
      </c>
      <c r="T25" s="16">
        <f t="shared" si="2"/>
        <v>5000</v>
      </c>
      <c r="U25" s="16">
        <f t="shared" si="3"/>
        <v>19000</v>
      </c>
      <c r="V25" s="16">
        <f t="shared" si="4"/>
        <v>4</v>
      </c>
      <c r="W25" s="10">
        <f t="shared" si="21"/>
        <v>5004</v>
      </c>
      <c r="X25" s="10">
        <f t="shared" si="22"/>
        <v>99999</v>
      </c>
      <c r="Y25" s="10">
        <f t="shared" si="5"/>
        <v>6</v>
      </c>
      <c r="Z25" s="10">
        <f t="shared" si="6"/>
        <v>20</v>
      </c>
      <c r="AA25" s="10">
        <f t="shared" si="27"/>
        <v>5004.000025</v>
      </c>
      <c r="AB25" s="10">
        <f t="shared" si="27"/>
        <v>99999.000025</v>
      </c>
      <c r="AC25" s="10">
        <f t="shared" si="8"/>
        <v>6</v>
      </c>
      <c r="AD25" s="10">
        <f t="shared" si="9"/>
        <v>38</v>
      </c>
      <c r="AE25" s="10">
        <f t="shared" si="23"/>
        <v>5004.000025</v>
      </c>
      <c r="AF25" s="10">
        <f t="shared" si="24"/>
        <v>99999.000025</v>
      </c>
      <c r="AG25" s="10">
        <f t="shared" si="10"/>
        <v>6</v>
      </c>
      <c r="AH25" s="10">
        <f t="shared" si="11"/>
        <v>38</v>
      </c>
      <c r="AI25" s="5">
        <v>7</v>
      </c>
      <c r="AJ25" s="5">
        <f t="shared" si="26"/>
        <v>7</v>
      </c>
      <c r="AK25" s="5" t="str">
        <f t="shared" si="26"/>
        <v>Svoboda Adam</v>
      </c>
      <c r="AL25" s="17" t="str">
        <f t="shared" si="26"/>
        <v>Výčapy</v>
      </c>
      <c r="AM25" s="18">
        <f t="shared" si="26"/>
        <v>20.34</v>
      </c>
      <c r="AN25" s="18">
        <f t="shared" si="26"/>
        <v>20.34</v>
      </c>
    </row>
    <row r="26" spans="1:40" s="5" customFormat="1" ht="16.5" customHeight="1">
      <c r="A26" s="5">
        <f t="shared" si="12"/>
        <v>33</v>
      </c>
      <c r="B26" s="5">
        <f t="shared" si="13"/>
        <v>999</v>
      </c>
      <c r="C26" s="5">
        <f t="shared" si="0"/>
        <v>33</v>
      </c>
      <c r="D26" s="5">
        <f t="shared" si="14"/>
        <v>999</v>
      </c>
      <c r="E26" s="41">
        <f t="shared" si="15"/>
        <v>33</v>
      </c>
      <c r="F26" s="42">
        <v>120</v>
      </c>
      <c r="G26" s="49">
        <v>78081</v>
      </c>
      <c r="H26" s="53" t="s">
        <v>71</v>
      </c>
      <c r="I26" s="54">
        <v>2005</v>
      </c>
      <c r="J26" s="53" t="s">
        <v>72</v>
      </c>
      <c r="K26" s="47">
        <v>20</v>
      </c>
      <c r="L26" s="45">
        <v>20.64</v>
      </c>
      <c r="M26" s="46">
        <f t="shared" si="1"/>
        <v>20</v>
      </c>
      <c r="N26" s="48" t="str">
        <f t="shared" si="16"/>
        <v>s</v>
      </c>
      <c r="O26" s="9"/>
      <c r="P26" s="15">
        <f t="shared" si="17"/>
        <v>20</v>
      </c>
      <c r="Q26" s="15">
        <f t="shared" si="18"/>
        <v>40.64</v>
      </c>
      <c r="R26" s="15">
        <f t="shared" si="19"/>
        <v>20</v>
      </c>
      <c r="S26" s="15">
        <f t="shared" si="20"/>
        <v>9999</v>
      </c>
      <c r="T26" s="16">
        <f t="shared" si="2"/>
        <v>33000</v>
      </c>
      <c r="U26" s="16">
        <f t="shared" si="3"/>
        <v>19000</v>
      </c>
      <c r="V26" s="16">
        <f t="shared" si="4"/>
        <v>25</v>
      </c>
      <c r="W26" s="10">
        <f t="shared" si="21"/>
        <v>33025</v>
      </c>
      <c r="X26" s="10">
        <f t="shared" si="22"/>
        <v>99999</v>
      </c>
      <c r="Y26" s="10">
        <f t="shared" si="5"/>
        <v>33</v>
      </c>
      <c r="Z26" s="10">
        <f t="shared" si="6"/>
        <v>20</v>
      </c>
      <c r="AA26" s="10">
        <f t="shared" si="27"/>
        <v>33025.000026</v>
      </c>
      <c r="AB26" s="10">
        <f t="shared" si="27"/>
        <v>99999.000026</v>
      </c>
      <c r="AC26" s="10">
        <f t="shared" si="8"/>
        <v>33</v>
      </c>
      <c r="AD26" s="10">
        <f t="shared" si="9"/>
        <v>39</v>
      </c>
      <c r="AE26" s="10">
        <f t="shared" si="23"/>
        <v>33025.000026</v>
      </c>
      <c r="AF26" s="10">
        <f t="shared" si="24"/>
        <v>99999.000026</v>
      </c>
      <c r="AG26" s="10">
        <f t="shared" si="10"/>
        <v>33</v>
      </c>
      <c r="AH26" s="10">
        <f t="shared" si="11"/>
        <v>39</v>
      </c>
      <c r="AI26" s="5">
        <v>8</v>
      </c>
      <c r="AJ26" s="5">
        <f t="shared" si="26"/>
        <v>8</v>
      </c>
      <c r="AK26" s="5" t="str">
        <f t="shared" si="26"/>
        <v>Pekárek Jan</v>
      </c>
      <c r="AL26" s="17" t="str">
        <f t="shared" si="26"/>
        <v>Mistřín</v>
      </c>
      <c r="AM26" s="18">
        <f t="shared" si="26"/>
        <v>21.16</v>
      </c>
      <c r="AN26" s="18">
        <f t="shared" si="26"/>
        <v>21.16</v>
      </c>
    </row>
    <row r="27" spans="1:40" s="5" customFormat="1" ht="16.5" customHeight="1" thickBot="1">
      <c r="A27" s="5">
        <f t="shared" si="12"/>
        <v>14</v>
      </c>
      <c r="B27" s="5">
        <f t="shared" si="13"/>
        <v>999</v>
      </c>
      <c r="C27" s="5">
        <f t="shared" si="0"/>
        <v>14</v>
      </c>
      <c r="D27" s="5">
        <f t="shared" si="14"/>
        <v>999</v>
      </c>
      <c r="E27" s="57">
        <f t="shared" si="15"/>
        <v>14</v>
      </c>
      <c r="F27" s="58">
        <v>121</v>
      </c>
      <c r="G27" s="59">
        <v>39811</v>
      </c>
      <c r="H27" s="60" t="s">
        <v>73</v>
      </c>
      <c r="I27" s="61">
        <v>2006</v>
      </c>
      <c r="J27" s="60" t="s">
        <v>38</v>
      </c>
      <c r="K27" s="62">
        <v>18.92</v>
      </c>
      <c r="L27" s="63">
        <v>18.52</v>
      </c>
      <c r="M27" s="64">
        <f t="shared" si="1"/>
        <v>18.52</v>
      </c>
      <c r="N27" s="65" t="str">
        <f t="shared" si="16"/>
        <v>s</v>
      </c>
      <c r="O27" s="9"/>
      <c r="P27" s="15">
        <f t="shared" si="17"/>
        <v>18.52</v>
      </c>
      <c r="Q27" s="15">
        <f t="shared" si="18"/>
        <v>37.44</v>
      </c>
      <c r="R27" s="15">
        <f t="shared" si="19"/>
        <v>18.52</v>
      </c>
      <c r="S27" s="15">
        <f t="shared" si="20"/>
        <v>9999</v>
      </c>
      <c r="T27" s="16">
        <f t="shared" si="2"/>
        <v>13000</v>
      </c>
      <c r="U27" s="16">
        <f t="shared" si="3"/>
        <v>19000</v>
      </c>
      <c r="V27" s="16">
        <f t="shared" si="4"/>
        <v>11</v>
      </c>
      <c r="W27" s="10">
        <f t="shared" si="21"/>
        <v>13011</v>
      </c>
      <c r="X27" s="10">
        <f t="shared" si="22"/>
        <v>99999</v>
      </c>
      <c r="Y27" s="10">
        <f t="shared" si="5"/>
        <v>14</v>
      </c>
      <c r="Z27" s="10">
        <f t="shared" si="6"/>
        <v>20</v>
      </c>
      <c r="AA27" s="10">
        <f t="shared" si="27"/>
        <v>13011.000027</v>
      </c>
      <c r="AB27" s="10">
        <f t="shared" si="27"/>
        <v>99999.000027</v>
      </c>
      <c r="AC27" s="10">
        <f t="shared" si="8"/>
        <v>14</v>
      </c>
      <c r="AD27" s="10">
        <f t="shared" si="9"/>
        <v>40</v>
      </c>
      <c r="AE27" s="10">
        <f t="shared" si="23"/>
        <v>13011.000027</v>
      </c>
      <c r="AF27" s="10">
        <f t="shared" si="24"/>
        <v>99999.000027</v>
      </c>
      <c r="AG27" s="10">
        <f t="shared" si="10"/>
        <v>14</v>
      </c>
      <c r="AH27" s="10">
        <f t="shared" si="11"/>
        <v>40</v>
      </c>
      <c r="AI27" s="5">
        <v>9</v>
      </c>
      <c r="AJ27" s="5">
        <f t="shared" si="26"/>
        <v>9</v>
      </c>
      <c r="AK27" s="5" t="str">
        <f t="shared" si="26"/>
        <v>Rajnet František</v>
      </c>
      <c r="AL27" s="17" t="str">
        <f t="shared" si="26"/>
        <v>Pardubice-Polabiny </v>
      </c>
      <c r="AM27" s="17">
        <f t="shared" si="26"/>
        <v>24.66</v>
      </c>
      <c r="AN27" s="18">
        <f t="shared" si="26"/>
        <v>21.22</v>
      </c>
    </row>
    <row r="28" spans="1:40" s="5" customFormat="1" ht="16.5" customHeight="1">
      <c r="A28" s="5">
        <f t="shared" si="12"/>
        <v>38</v>
      </c>
      <c r="B28" s="5">
        <f t="shared" si="13"/>
        <v>999</v>
      </c>
      <c r="C28" s="5">
        <f t="shared" si="0"/>
        <v>38</v>
      </c>
      <c r="D28" s="5">
        <f t="shared" si="14"/>
        <v>999</v>
      </c>
      <c r="E28" s="80">
        <f t="shared" si="15"/>
        <v>38</v>
      </c>
      <c r="F28" s="81">
        <v>122</v>
      </c>
      <c r="G28" s="82"/>
      <c r="H28" s="83" t="s">
        <v>74</v>
      </c>
      <c r="I28" s="84">
        <v>2005</v>
      </c>
      <c r="J28" s="83" t="s">
        <v>75</v>
      </c>
      <c r="K28" s="85">
        <v>24.66</v>
      </c>
      <c r="L28" s="86">
        <v>22.82</v>
      </c>
      <c r="M28" s="87">
        <f t="shared" si="1"/>
        <v>22.82</v>
      </c>
      <c r="N28" s="88" t="str">
        <f t="shared" si="16"/>
        <v>s</v>
      </c>
      <c r="O28" s="9"/>
      <c r="P28" s="15">
        <f t="shared" si="17"/>
        <v>22.82</v>
      </c>
      <c r="Q28" s="15">
        <f t="shared" si="18"/>
        <v>47.480000000000004</v>
      </c>
      <c r="R28" s="15">
        <f t="shared" si="19"/>
        <v>22.82</v>
      </c>
      <c r="S28" s="15">
        <f t="shared" si="20"/>
        <v>9999</v>
      </c>
      <c r="T28" s="16">
        <f t="shared" si="2"/>
        <v>38000</v>
      </c>
      <c r="U28" s="16">
        <f t="shared" si="3"/>
        <v>19000</v>
      </c>
      <c r="V28" s="16">
        <f t="shared" si="4"/>
        <v>40</v>
      </c>
      <c r="W28" s="10">
        <f t="shared" si="21"/>
        <v>38040</v>
      </c>
      <c r="X28" s="10">
        <f t="shared" si="22"/>
        <v>99999</v>
      </c>
      <c r="Y28" s="10">
        <f t="shared" si="5"/>
        <v>38</v>
      </c>
      <c r="Z28" s="10">
        <f t="shared" si="6"/>
        <v>20</v>
      </c>
      <c r="AA28" s="10">
        <f t="shared" si="27"/>
        <v>38040.000028</v>
      </c>
      <c r="AB28" s="10">
        <f t="shared" si="27"/>
        <v>99999.000028</v>
      </c>
      <c r="AC28" s="10">
        <f t="shared" si="8"/>
        <v>38</v>
      </c>
      <c r="AD28" s="10">
        <f t="shared" si="9"/>
        <v>41</v>
      </c>
      <c r="AE28" s="10">
        <f t="shared" si="23"/>
        <v>38040.000028</v>
      </c>
      <c r="AF28" s="10">
        <f t="shared" si="24"/>
        <v>99999.000028</v>
      </c>
      <c r="AG28" s="10">
        <f t="shared" si="10"/>
        <v>38</v>
      </c>
      <c r="AH28" s="10">
        <f t="shared" si="11"/>
        <v>41</v>
      </c>
      <c r="AI28" s="5">
        <v>10</v>
      </c>
      <c r="AJ28" s="5">
        <f t="shared" si="26"/>
        <v>10</v>
      </c>
      <c r="AK28" s="5" t="str">
        <f t="shared" si="26"/>
        <v>Ohnesorg Jiří</v>
      </c>
      <c r="AL28" s="17" t="str">
        <f t="shared" si="26"/>
        <v>Březová</v>
      </c>
      <c r="AM28" s="17">
        <f t="shared" si="26"/>
        <v>23.33</v>
      </c>
      <c r="AN28" s="18">
        <f t="shared" si="26"/>
        <v>22.13</v>
      </c>
    </row>
    <row r="29" spans="1:34" s="5" customFormat="1" ht="16.5" customHeight="1">
      <c r="A29" s="5">
        <f t="shared" si="12"/>
        <v>10</v>
      </c>
      <c r="B29" s="5">
        <f t="shared" si="13"/>
        <v>999</v>
      </c>
      <c r="C29" s="5">
        <f t="shared" si="0"/>
        <v>10</v>
      </c>
      <c r="D29" s="5">
        <f t="shared" si="14"/>
        <v>999</v>
      </c>
      <c r="E29" s="89">
        <f t="shared" si="15"/>
        <v>10</v>
      </c>
      <c r="F29" s="90">
        <v>123</v>
      </c>
      <c r="G29" s="91">
        <v>29441</v>
      </c>
      <c r="H29" s="92" t="s">
        <v>76</v>
      </c>
      <c r="I29" s="93">
        <v>2005</v>
      </c>
      <c r="J29" s="92" t="s">
        <v>42</v>
      </c>
      <c r="K29" s="94">
        <v>23.84</v>
      </c>
      <c r="L29" s="95">
        <v>18.1</v>
      </c>
      <c r="M29" s="96">
        <f t="shared" si="1"/>
        <v>18.1</v>
      </c>
      <c r="N29" s="97" t="str">
        <f t="shared" si="16"/>
        <v>s</v>
      </c>
      <c r="O29" s="9"/>
      <c r="P29" s="15">
        <f t="shared" si="17"/>
        <v>18.1</v>
      </c>
      <c r="Q29" s="15">
        <f t="shared" si="18"/>
        <v>41.94</v>
      </c>
      <c r="R29" s="15">
        <f t="shared" si="19"/>
        <v>18.1</v>
      </c>
      <c r="S29" s="15">
        <f t="shared" si="20"/>
        <v>9999</v>
      </c>
      <c r="T29" s="16">
        <f t="shared" si="2"/>
        <v>10000</v>
      </c>
      <c r="U29" s="16">
        <f t="shared" si="3"/>
        <v>19000</v>
      </c>
      <c r="V29" s="16">
        <f t="shared" si="4"/>
        <v>30</v>
      </c>
      <c r="W29" s="10">
        <f t="shared" si="21"/>
        <v>10030</v>
      </c>
      <c r="X29" s="10">
        <f t="shared" si="22"/>
        <v>99999</v>
      </c>
      <c r="Y29" s="10">
        <f t="shared" si="5"/>
        <v>10</v>
      </c>
      <c r="Z29" s="10">
        <f t="shared" si="6"/>
        <v>20</v>
      </c>
      <c r="AA29" s="10">
        <f t="shared" si="27"/>
        <v>10030.000029</v>
      </c>
      <c r="AB29" s="10">
        <f t="shared" si="27"/>
        <v>99999.000029</v>
      </c>
      <c r="AC29" s="10">
        <f t="shared" si="8"/>
        <v>10</v>
      </c>
      <c r="AD29" s="10">
        <f t="shared" si="9"/>
        <v>42</v>
      </c>
      <c r="AE29" s="10">
        <f t="shared" si="23"/>
        <v>10030.000029</v>
      </c>
      <c r="AF29" s="10">
        <f t="shared" si="24"/>
        <v>99999.000029</v>
      </c>
      <c r="AG29" s="10">
        <f t="shared" si="10"/>
        <v>10</v>
      </c>
      <c r="AH29" s="10">
        <f t="shared" si="11"/>
        <v>42</v>
      </c>
    </row>
    <row r="30" spans="1:34" s="5" customFormat="1" ht="16.5" customHeight="1" thickBot="1">
      <c r="A30" s="5">
        <f t="shared" si="12"/>
        <v>3</v>
      </c>
      <c r="B30" s="5">
        <f t="shared" si="13"/>
        <v>999</v>
      </c>
      <c r="C30" s="5">
        <f t="shared" si="0"/>
        <v>3</v>
      </c>
      <c r="D30" s="5">
        <f t="shared" si="14"/>
        <v>999</v>
      </c>
      <c r="E30" s="98">
        <f t="shared" si="15"/>
        <v>3</v>
      </c>
      <c r="F30" s="99">
        <v>124</v>
      </c>
      <c r="G30" s="100">
        <v>71981</v>
      </c>
      <c r="H30" s="101" t="s">
        <v>77</v>
      </c>
      <c r="I30" s="102">
        <v>2005</v>
      </c>
      <c r="J30" s="101" t="s">
        <v>78</v>
      </c>
      <c r="K30" s="103">
        <v>17.96</v>
      </c>
      <c r="L30" s="104">
        <v>17.46</v>
      </c>
      <c r="M30" s="105">
        <f t="shared" si="1"/>
        <v>17.46</v>
      </c>
      <c r="N30" s="106" t="str">
        <f t="shared" si="16"/>
        <v>s</v>
      </c>
      <c r="O30" s="9"/>
      <c r="P30" s="15">
        <f t="shared" si="17"/>
        <v>17.46</v>
      </c>
      <c r="Q30" s="15">
        <f t="shared" si="18"/>
        <v>35.42</v>
      </c>
      <c r="R30" s="15">
        <f t="shared" si="19"/>
        <v>17.46</v>
      </c>
      <c r="S30" s="15">
        <f t="shared" si="20"/>
        <v>9999</v>
      </c>
      <c r="T30" s="16">
        <f t="shared" si="2"/>
        <v>3000</v>
      </c>
      <c r="U30" s="16">
        <f t="shared" si="3"/>
        <v>19000</v>
      </c>
      <c r="V30" s="16">
        <f t="shared" si="4"/>
        <v>1</v>
      </c>
      <c r="W30" s="10">
        <f t="shared" si="21"/>
        <v>3001</v>
      </c>
      <c r="X30" s="10">
        <f t="shared" si="22"/>
        <v>99999</v>
      </c>
      <c r="Y30" s="10">
        <f t="shared" si="5"/>
        <v>3</v>
      </c>
      <c r="Z30" s="10">
        <f t="shared" si="6"/>
        <v>20</v>
      </c>
      <c r="AA30" s="10">
        <f t="shared" si="27"/>
        <v>3001.00003</v>
      </c>
      <c r="AB30" s="10">
        <f t="shared" si="27"/>
        <v>99999.00003</v>
      </c>
      <c r="AC30" s="10">
        <f t="shared" si="8"/>
        <v>3</v>
      </c>
      <c r="AD30" s="10">
        <f t="shared" si="9"/>
        <v>43</v>
      </c>
      <c r="AE30" s="10">
        <f t="shared" si="23"/>
        <v>3001.00003</v>
      </c>
      <c r="AF30" s="10">
        <f t="shared" si="24"/>
        <v>99999.00003</v>
      </c>
      <c r="AG30" s="10">
        <f t="shared" si="10"/>
        <v>3</v>
      </c>
      <c r="AH30" s="10">
        <f t="shared" si="11"/>
        <v>43</v>
      </c>
    </row>
    <row r="31" spans="1:34" s="5" customFormat="1" ht="16.5" customHeight="1">
      <c r="A31" s="5">
        <f t="shared" si="12"/>
        <v>36</v>
      </c>
      <c r="B31" s="5">
        <f t="shared" si="13"/>
        <v>999</v>
      </c>
      <c r="C31" s="5">
        <f t="shared" si="0"/>
        <v>36</v>
      </c>
      <c r="D31" s="5">
        <f t="shared" si="14"/>
        <v>999</v>
      </c>
      <c r="E31" s="66">
        <f t="shared" si="15"/>
        <v>36</v>
      </c>
      <c r="F31" s="67">
        <v>125</v>
      </c>
      <c r="G31" s="68">
        <v>70511</v>
      </c>
      <c r="H31" s="69" t="s">
        <v>79</v>
      </c>
      <c r="I31" s="70">
        <v>2005</v>
      </c>
      <c r="J31" s="69" t="s">
        <v>80</v>
      </c>
      <c r="K31" s="71">
        <v>21.82</v>
      </c>
      <c r="L31" s="72">
        <v>21.78</v>
      </c>
      <c r="M31" s="73">
        <f t="shared" si="1"/>
        <v>21.78</v>
      </c>
      <c r="N31" s="74" t="str">
        <f t="shared" si="16"/>
        <v>s</v>
      </c>
      <c r="O31" s="9"/>
      <c r="P31" s="15">
        <f t="shared" si="17"/>
        <v>21.78</v>
      </c>
      <c r="Q31" s="15">
        <f t="shared" si="18"/>
        <v>43.6</v>
      </c>
      <c r="R31" s="15">
        <f t="shared" si="19"/>
        <v>21.78</v>
      </c>
      <c r="S31" s="15">
        <f t="shared" si="20"/>
        <v>9999</v>
      </c>
      <c r="T31" s="16">
        <f t="shared" si="2"/>
        <v>36000</v>
      </c>
      <c r="U31" s="16">
        <f t="shared" si="3"/>
        <v>19000</v>
      </c>
      <c r="V31" s="16">
        <f t="shared" si="4"/>
        <v>34</v>
      </c>
      <c r="W31" s="10">
        <f t="shared" si="21"/>
        <v>36034</v>
      </c>
      <c r="X31" s="10">
        <f t="shared" si="22"/>
        <v>99999</v>
      </c>
      <c r="Y31" s="10">
        <f t="shared" si="5"/>
        <v>36</v>
      </c>
      <c r="Z31" s="10">
        <f t="shared" si="6"/>
        <v>20</v>
      </c>
      <c r="AA31" s="10">
        <f t="shared" si="27"/>
        <v>36034.000031</v>
      </c>
      <c r="AB31" s="10">
        <f t="shared" si="27"/>
        <v>99999.000031</v>
      </c>
      <c r="AC31" s="10">
        <f t="shared" si="8"/>
        <v>36</v>
      </c>
      <c r="AD31" s="10">
        <f t="shared" si="9"/>
        <v>44</v>
      </c>
      <c r="AE31" s="10">
        <f t="shared" si="23"/>
        <v>36034.000031</v>
      </c>
      <c r="AF31" s="10">
        <f t="shared" si="24"/>
        <v>99999.000031</v>
      </c>
      <c r="AG31" s="10">
        <f t="shared" si="10"/>
        <v>36</v>
      </c>
      <c r="AH31" s="10">
        <f t="shared" si="11"/>
        <v>44</v>
      </c>
    </row>
    <row r="32" spans="1:34" s="5" customFormat="1" ht="16.5" customHeight="1">
      <c r="A32" s="5">
        <f t="shared" si="12"/>
        <v>12</v>
      </c>
      <c r="B32" s="5">
        <f t="shared" si="13"/>
        <v>999</v>
      </c>
      <c r="C32" s="5">
        <f t="shared" si="0"/>
        <v>12</v>
      </c>
      <c r="D32" s="5">
        <f t="shared" si="14"/>
        <v>999</v>
      </c>
      <c r="E32" s="41">
        <f t="shared" si="15"/>
        <v>12</v>
      </c>
      <c r="F32" s="42">
        <v>126</v>
      </c>
      <c r="G32" s="49">
        <v>77971</v>
      </c>
      <c r="H32" s="53" t="s">
        <v>81</v>
      </c>
      <c r="I32" s="54">
        <v>2006</v>
      </c>
      <c r="J32" s="53" t="s">
        <v>82</v>
      </c>
      <c r="K32" s="47">
        <v>20.36</v>
      </c>
      <c r="L32" s="45">
        <v>18.51</v>
      </c>
      <c r="M32" s="46">
        <f t="shared" si="1"/>
        <v>18.51</v>
      </c>
      <c r="N32" s="48" t="str">
        <f t="shared" si="16"/>
        <v>s</v>
      </c>
      <c r="O32" s="9"/>
      <c r="P32" s="15">
        <f t="shared" si="17"/>
        <v>18.51</v>
      </c>
      <c r="Q32" s="15">
        <f t="shared" si="18"/>
        <v>38.870000000000005</v>
      </c>
      <c r="R32" s="15">
        <f t="shared" si="19"/>
        <v>18.51</v>
      </c>
      <c r="S32" s="15">
        <f t="shared" si="20"/>
        <v>9999</v>
      </c>
      <c r="T32" s="16">
        <f t="shared" si="2"/>
        <v>12000</v>
      </c>
      <c r="U32" s="16">
        <f t="shared" si="3"/>
        <v>19000</v>
      </c>
      <c r="V32" s="16">
        <f t="shared" si="4"/>
        <v>15</v>
      </c>
      <c r="W32" s="10">
        <f t="shared" si="21"/>
        <v>12015</v>
      </c>
      <c r="X32" s="10">
        <f t="shared" si="22"/>
        <v>99999</v>
      </c>
      <c r="Y32" s="10">
        <f t="shared" si="5"/>
        <v>12</v>
      </c>
      <c r="Z32" s="10">
        <f t="shared" si="6"/>
        <v>20</v>
      </c>
      <c r="AA32" s="10">
        <f t="shared" si="27"/>
        <v>12015.000032</v>
      </c>
      <c r="AB32" s="10">
        <f t="shared" si="27"/>
        <v>99999.000032</v>
      </c>
      <c r="AC32" s="10">
        <f t="shared" si="8"/>
        <v>12</v>
      </c>
      <c r="AD32" s="10">
        <f t="shared" si="9"/>
        <v>45</v>
      </c>
      <c r="AE32" s="10">
        <f t="shared" si="23"/>
        <v>12015.000032</v>
      </c>
      <c r="AF32" s="10">
        <f t="shared" si="24"/>
        <v>99999.000032</v>
      </c>
      <c r="AG32" s="10">
        <f t="shared" si="10"/>
        <v>12</v>
      </c>
      <c r="AH32" s="10">
        <f t="shared" si="11"/>
        <v>45</v>
      </c>
    </row>
    <row r="33" spans="1:34" s="5" customFormat="1" ht="16.5" customHeight="1" thickBot="1">
      <c r="A33" s="5">
        <f t="shared" si="12"/>
        <v>7</v>
      </c>
      <c r="B33" s="5">
        <f t="shared" si="13"/>
        <v>999</v>
      </c>
      <c r="C33" s="5">
        <f t="shared" si="0"/>
        <v>7</v>
      </c>
      <c r="D33" s="5">
        <f t="shared" si="14"/>
        <v>999</v>
      </c>
      <c r="E33" s="57">
        <f t="shared" si="15"/>
        <v>7</v>
      </c>
      <c r="F33" s="58">
        <v>127</v>
      </c>
      <c r="G33" s="59">
        <v>29131</v>
      </c>
      <c r="H33" s="60" t="s">
        <v>83</v>
      </c>
      <c r="I33" s="61">
        <v>2006</v>
      </c>
      <c r="J33" s="60" t="s">
        <v>84</v>
      </c>
      <c r="K33" s="62">
        <v>18.17</v>
      </c>
      <c r="L33" s="63">
        <v>17.86</v>
      </c>
      <c r="M33" s="64">
        <f t="shared" si="1"/>
        <v>17.86</v>
      </c>
      <c r="N33" s="65" t="str">
        <f t="shared" si="16"/>
        <v>s</v>
      </c>
      <c r="O33" s="9"/>
      <c r="P33" s="15">
        <f t="shared" si="17"/>
        <v>17.86</v>
      </c>
      <c r="Q33" s="15">
        <f t="shared" si="18"/>
        <v>36.03</v>
      </c>
      <c r="R33" s="15">
        <f t="shared" si="19"/>
        <v>17.86</v>
      </c>
      <c r="S33" s="15">
        <f t="shared" si="20"/>
        <v>9999</v>
      </c>
      <c r="T33" s="16">
        <f t="shared" si="2"/>
        <v>7000</v>
      </c>
      <c r="U33" s="16">
        <f t="shared" si="3"/>
        <v>19000</v>
      </c>
      <c r="V33" s="16">
        <f t="shared" si="4"/>
        <v>5</v>
      </c>
      <c r="W33" s="10">
        <f t="shared" si="21"/>
        <v>7005</v>
      </c>
      <c r="X33" s="10">
        <f t="shared" si="22"/>
        <v>99999</v>
      </c>
      <c r="Y33" s="10">
        <f t="shared" si="5"/>
        <v>7</v>
      </c>
      <c r="Z33" s="10">
        <f t="shared" si="6"/>
        <v>20</v>
      </c>
      <c r="AA33" s="10">
        <f t="shared" si="27"/>
        <v>7005.000033</v>
      </c>
      <c r="AB33" s="10">
        <f t="shared" si="27"/>
        <v>99999.000033</v>
      </c>
      <c r="AC33" s="10">
        <f t="shared" si="8"/>
        <v>7</v>
      </c>
      <c r="AD33" s="10">
        <f t="shared" si="9"/>
        <v>46</v>
      </c>
      <c r="AE33" s="10">
        <f t="shared" si="23"/>
        <v>7005.000033</v>
      </c>
      <c r="AF33" s="10">
        <f t="shared" si="24"/>
        <v>99999.000033</v>
      </c>
      <c r="AG33" s="10">
        <f t="shared" si="10"/>
        <v>7</v>
      </c>
      <c r="AH33" s="10">
        <f t="shared" si="11"/>
        <v>46</v>
      </c>
    </row>
    <row r="34" spans="1:34" s="5" customFormat="1" ht="16.5" customHeight="1">
      <c r="A34" s="5">
        <f t="shared" si="12"/>
        <v>30</v>
      </c>
      <c r="B34" s="5">
        <f t="shared" si="13"/>
        <v>999</v>
      </c>
      <c r="C34" s="5">
        <f t="shared" si="0"/>
        <v>30</v>
      </c>
      <c r="D34" s="5">
        <f t="shared" si="14"/>
        <v>999</v>
      </c>
      <c r="E34" s="80">
        <f t="shared" si="15"/>
        <v>30</v>
      </c>
      <c r="F34" s="81">
        <v>128</v>
      </c>
      <c r="G34" s="82">
        <v>78611</v>
      </c>
      <c r="H34" s="83" t="s">
        <v>85</v>
      </c>
      <c r="I34" s="84">
        <v>2005</v>
      </c>
      <c r="J34" s="83" t="s">
        <v>56</v>
      </c>
      <c r="K34" s="85">
        <v>19.5</v>
      </c>
      <c r="L34" s="86">
        <v>19.75</v>
      </c>
      <c r="M34" s="87">
        <f t="shared" si="1"/>
        <v>19.5</v>
      </c>
      <c r="N34" s="88" t="str">
        <f t="shared" si="16"/>
        <v>s</v>
      </c>
      <c r="O34" s="9"/>
      <c r="P34" s="15">
        <f t="shared" si="17"/>
        <v>19.5</v>
      </c>
      <c r="Q34" s="15">
        <f t="shared" si="18"/>
        <v>39.25</v>
      </c>
      <c r="R34" s="15">
        <f t="shared" si="19"/>
        <v>19.5</v>
      </c>
      <c r="S34" s="15">
        <f t="shared" si="20"/>
        <v>9999</v>
      </c>
      <c r="T34" s="16">
        <f t="shared" si="2"/>
        <v>30000</v>
      </c>
      <c r="U34" s="16">
        <f t="shared" si="3"/>
        <v>19000</v>
      </c>
      <c r="V34" s="16">
        <f t="shared" si="4"/>
        <v>19</v>
      </c>
      <c r="W34" s="10">
        <f t="shared" si="21"/>
        <v>30019</v>
      </c>
      <c r="X34" s="10">
        <f t="shared" si="22"/>
        <v>99999</v>
      </c>
      <c r="Y34" s="10">
        <f t="shared" si="5"/>
        <v>30</v>
      </c>
      <c r="Z34" s="10">
        <f t="shared" si="6"/>
        <v>20</v>
      </c>
      <c r="AA34" s="10">
        <f t="shared" si="27"/>
        <v>30019.000034</v>
      </c>
      <c r="AB34" s="10">
        <f t="shared" si="27"/>
        <v>99999.000034</v>
      </c>
      <c r="AC34" s="10">
        <f t="shared" si="8"/>
        <v>30</v>
      </c>
      <c r="AD34" s="10">
        <f t="shared" si="9"/>
        <v>47</v>
      </c>
      <c r="AE34" s="10">
        <f t="shared" si="23"/>
        <v>30019.000034</v>
      </c>
      <c r="AF34" s="10">
        <f t="shared" si="24"/>
        <v>99999.000034</v>
      </c>
      <c r="AG34" s="10">
        <f t="shared" si="10"/>
        <v>30</v>
      </c>
      <c r="AH34" s="10">
        <f t="shared" si="11"/>
        <v>47</v>
      </c>
    </row>
    <row r="35" spans="1:34" s="5" customFormat="1" ht="16.5" customHeight="1">
      <c r="A35" s="5">
        <f t="shared" si="12"/>
        <v>22</v>
      </c>
      <c r="B35" s="5">
        <f t="shared" si="13"/>
        <v>999</v>
      </c>
      <c r="C35" s="5">
        <f t="shared" si="0"/>
        <v>22</v>
      </c>
      <c r="D35" s="5">
        <f t="shared" si="14"/>
        <v>999</v>
      </c>
      <c r="E35" s="89">
        <f t="shared" si="15"/>
        <v>22</v>
      </c>
      <c r="F35" s="90">
        <v>129</v>
      </c>
      <c r="G35" s="91">
        <v>64681</v>
      </c>
      <c r="H35" s="92" t="s">
        <v>86</v>
      </c>
      <c r="I35" s="93">
        <v>2005</v>
      </c>
      <c r="J35" s="92" t="s">
        <v>44</v>
      </c>
      <c r="K35" s="94">
        <v>19.42</v>
      </c>
      <c r="L35" s="95">
        <v>19</v>
      </c>
      <c r="M35" s="96">
        <f t="shared" si="1"/>
        <v>19</v>
      </c>
      <c r="N35" s="97" t="str">
        <f t="shared" si="16"/>
        <v>s</v>
      </c>
      <c r="O35" s="9"/>
      <c r="P35" s="15">
        <f t="shared" si="17"/>
        <v>19</v>
      </c>
      <c r="Q35" s="15">
        <f t="shared" si="18"/>
        <v>38.42</v>
      </c>
      <c r="R35" s="15">
        <f t="shared" si="19"/>
        <v>19</v>
      </c>
      <c r="S35" s="15">
        <f t="shared" si="20"/>
        <v>9999</v>
      </c>
      <c r="T35" s="16">
        <f t="shared" si="2"/>
        <v>22000</v>
      </c>
      <c r="U35" s="16">
        <f t="shared" si="3"/>
        <v>19000</v>
      </c>
      <c r="V35" s="16">
        <f t="shared" si="4"/>
        <v>14</v>
      </c>
      <c r="W35" s="10">
        <f t="shared" si="21"/>
        <v>22014</v>
      </c>
      <c r="X35" s="10">
        <f t="shared" si="22"/>
        <v>99999</v>
      </c>
      <c r="Y35" s="10">
        <f t="shared" si="5"/>
        <v>22</v>
      </c>
      <c r="Z35" s="10">
        <f t="shared" si="6"/>
        <v>20</v>
      </c>
      <c r="AA35" s="10">
        <f t="shared" si="27"/>
        <v>22014.000035</v>
      </c>
      <c r="AB35" s="10">
        <f t="shared" si="27"/>
        <v>99999.000035</v>
      </c>
      <c r="AC35" s="10">
        <f t="shared" si="8"/>
        <v>22</v>
      </c>
      <c r="AD35" s="10">
        <f t="shared" si="9"/>
        <v>48</v>
      </c>
      <c r="AE35" s="10">
        <f t="shared" si="23"/>
        <v>22014.000035</v>
      </c>
      <c r="AF35" s="10">
        <f t="shared" si="24"/>
        <v>99999.000035</v>
      </c>
      <c r="AG35" s="10">
        <f t="shared" si="10"/>
        <v>22</v>
      </c>
      <c r="AH35" s="10">
        <f t="shared" si="11"/>
        <v>48</v>
      </c>
    </row>
    <row r="36" spans="1:34" s="5" customFormat="1" ht="16.5" customHeight="1" thickBot="1">
      <c r="A36" s="5">
        <f t="shared" si="12"/>
        <v>29</v>
      </c>
      <c r="B36" s="5">
        <f t="shared" si="13"/>
        <v>999</v>
      </c>
      <c r="C36" s="5">
        <f t="shared" si="0"/>
        <v>29</v>
      </c>
      <c r="D36" s="5">
        <f t="shared" si="14"/>
        <v>999</v>
      </c>
      <c r="E36" s="98">
        <f t="shared" si="15"/>
        <v>29</v>
      </c>
      <c r="F36" s="99">
        <v>130</v>
      </c>
      <c r="G36" s="100">
        <v>72181</v>
      </c>
      <c r="H36" s="101" t="s">
        <v>87</v>
      </c>
      <c r="I36" s="102">
        <v>2005</v>
      </c>
      <c r="J36" s="101" t="s">
        <v>63</v>
      </c>
      <c r="K36" s="103">
        <v>19.44</v>
      </c>
      <c r="L36" s="104">
        <v>19.48</v>
      </c>
      <c r="M36" s="105">
        <f t="shared" si="1"/>
        <v>19.44</v>
      </c>
      <c r="N36" s="106" t="str">
        <f t="shared" si="16"/>
        <v>s</v>
      </c>
      <c r="O36" s="9"/>
      <c r="P36" s="15">
        <f t="shared" si="17"/>
        <v>19.44</v>
      </c>
      <c r="Q36" s="15">
        <f t="shared" si="18"/>
        <v>38.92</v>
      </c>
      <c r="R36" s="15">
        <f t="shared" si="19"/>
        <v>19.44</v>
      </c>
      <c r="S36" s="15">
        <f t="shared" si="20"/>
        <v>9999</v>
      </c>
      <c r="T36" s="16">
        <f t="shared" si="2"/>
        <v>29000</v>
      </c>
      <c r="U36" s="16">
        <f t="shared" si="3"/>
        <v>19000</v>
      </c>
      <c r="V36" s="16">
        <f t="shared" si="4"/>
        <v>16</v>
      </c>
      <c r="W36" s="10">
        <f t="shared" si="21"/>
        <v>29016</v>
      </c>
      <c r="X36" s="10">
        <f t="shared" si="22"/>
        <v>99999</v>
      </c>
      <c r="Y36" s="10">
        <f t="shared" si="5"/>
        <v>29</v>
      </c>
      <c r="Z36" s="10">
        <f t="shared" si="6"/>
        <v>20</v>
      </c>
      <c r="AA36" s="10">
        <f t="shared" si="27"/>
        <v>29016.000036</v>
      </c>
      <c r="AB36" s="10">
        <f t="shared" si="27"/>
        <v>99999.000036</v>
      </c>
      <c r="AC36" s="10">
        <f t="shared" si="8"/>
        <v>29</v>
      </c>
      <c r="AD36" s="10">
        <f t="shared" si="9"/>
        <v>49</v>
      </c>
      <c r="AE36" s="10">
        <f t="shared" si="23"/>
        <v>29016.000036</v>
      </c>
      <c r="AF36" s="10">
        <f t="shared" si="24"/>
        <v>99999.000036</v>
      </c>
      <c r="AG36" s="10">
        <f t="shared" si="10"/>
        <v>29</v>
      </c>
      <c r="AH36" s="10">
        <f t="shared" si="11"/>
        <v>49</v>
      </c>
    </row>
    <row r="37" spans="1:34" s="5" customFormat="1" ht="16.5" customHeight="1">
      <c r="A37" s="5">
        <f t="shared" si="12"/>
        <v>25</v>
      </c>
      <c r="B37" s="5">
        <f t="shared" si="13"/>
        <v>999</v>
      </c>
      <c r="C37" s="5">
        <f t="shared" si="0"/>
        <v>25</v>
      </c>
      <c r="D37" s="5">
        <f t="shared" si="14"/>
        <v>999</v>
      </c>
      <c r="E37" s="66">
        <f t="shared" si="15"/>
        <v>25</v>
      </c>
      <c r="F37" s="67">
        <v>131</v>
      </c>
      <c r="G37" s="68">
        <v>61191</v>
      </c>
      <c r="H37" s="69" t="s">
        <v>88</v>
      </c>
      <c r="I37" s="70">
        <v>2005</v>
      </c>
      <c r="J37" s="69" t="s">
        <v>38</v>
      </c>
      <c r="K37" s="71">
        <v>26.28</v>
      </c>
      <c r="L37" s="72">
        <v>19.19</v>
      </c>
      <c r="M37" s="73">
        <f t="shared" si="1"/>
        <v>19.19</v>
      </c>
      <c r="N37" s="74" t="str">
        <f t="shared" si="16"/>
        <v>s</v>
      </c>
      <c r="O37" s="9"/>
      <c r="P37" s="15">
        <f t="shared" si="17"/>
        <v>19.19</v>
      </c>
      <c r="Q37" s="15">
        <f t="shared" si="18"/>
        <v>45.47</v>
      </c>
      <c r="R37" s="15">
        <f t="shared" si="19"/>
        <v>19.19</v>
      </c>
      <c r="S37" s="15">
        <f t="shared" si="20"/>
        <v>9999</v>
      </c>
      <c r="T37" s="16">
        <f t="shared" si="2"/>
        <v>25000</v>
      </c>
      <c r="U37" s="16">
        <f t="shared" si="3"/>
        <v>19000</v>
      </c>
      <c r="V37" s="16">
        <f t="shared" si="4"/>
        <v>37</v>
      </c>
      <c r="W37" s="10">
        <f t="shared" si="21"/>
        <v>25037</v>
      </c>
      <c r="X37" s="10">
        <f t="shared" si="22"/>
        <v>99999</v>
      </c>
      <c r="Y37" s="10">
        <f t="shared" si="5"/>
        <v>25</v>
      </c>
      <c r="Z37" s="10">
        <f t="shared" si="6"/>
        <v>20</v>
      </c>
      <c r="AA37" s="10">
        <f t="shared" si="27"/>
        <v>25037.000037</v>
      </c>
      <c r="AB37" s="10">
        <f t="shared" si="27"/>
        <v>99999.000037</v>
      </c>
      <c r="AC37" s="10">
        <f t="shared" si="8"/>
        <v>25</v>
      </c>
      <c r="AD37" s="10">
        <f t="shared" si="9"/>
        <v>50</v>
      </c>
      <c r="AE37" s="10">
        <f t="shared" si="23"/>
        <v>25037.000037</v>
      </c>
      <c r="AF37" s="10">
        <f t="shared" si="24"/>
        <v>99999.000037</v>
      </c>
      <c r="AG37" s="10">
        <f t="shared" si="10"/>
        <v>25</v>
      </c>
      <c r="AH37" s="10">
        <f t="shared" si="11"/>
        <v>50</v>
      </c>
    </row>
    <row r="38" spans="1:34" s="5" customFormat="1" ht="16.5" customHeight="1">
      <c r="A38" s="5">
        <f t="shared" si="12"/>
        <v>40</v>
      </c>
      <c r="B38" s="5">
        <f t="shared" si="13"/>
        <v>999</v>
      </c>
      <c r="C38" s="5">
        <f t="shared" si="0"/>
        <v>40</v>
      </c>
      <c r="D38" s="5">
        <f t="shared" si="14"/>
        <v>999</v>
      </c>
      <c r="E38" s="41">
        <f t="shared" si="15"/>
        <v>40</v>
      </c>
      <c r="F38" s="42">
        <v>132</v>
      </c>
      <c r="G38" s="49">
        <v>30871</v>
      </c>
      <c r="H38" s="53" t="s">
        <v>89</v>
      </c>
      <c r="I38" s="54">
        <v>2005</v>
      </c>
      <c r="J38" s="53" t="s">
        <v>40</v>
      </c>
      <c r="K38" s="47" t="s">
        <v>131</v>
      </c>
      <c r="L38" s="45" t="s">
        <v>131</v>
      </c>
      <c r="M38" s="46">
        <f t="shared" si="1"/>
        <v>0</v>
      </c>
      <c r="N38" s="48" t="str">
        <f t="shared" si="16"/>
        <v>s</v>
      </c>
      <c r="O38" s="9"/>
      <c r="P38" s="15">
        <f t="shared" si="17"/>
        <v>9999</v>
      </c>
      <c r="Q38" s="15">
        <f t="shared" si="18"/>
        <v>9999</v>
      </c>
      <c r="R38" s="15">
        <f t="shared" si="19"/>
        <v>9999</v>
      </c>
      <c r="S38" s="15">
        <f t="shared" si="20"/>
        <v>9999</v>
      </c>
      <c r="T38" s="16">
        <f t="shared" si="2"/>
        <v>40000</v>
      </c>
      <c r="U38" s="16">
        <f t="shared" si="3"/>
        <v>19000</v>
      </c>
      <c r="V38" s="16">
        <f t="shared" si="4"/>
        <v>58</v>
      </c>
      <c r="W38" s="10">
        <f t="shared" si="21"/>
        <v>40058</v>
      </c>
      <c r="X38" s="10">
        <f t="shared" si="22"/>
        <v>99999</v>
      </c>
      <c r="Y38" s="10">
        <f t="shared" si="5"/>
        <v>40</v>
      </c>
      <c r="Z38" s="10">
        <f t="shared" si="6"/>
        <v>20</v>
      </c>
      <c r="AA38" s="10">
        <f t="shared" si="27"/>
        <v>40058.000038</v>
      </c>
      <c r="AB38" s="10">
        <f t="shared" si="27"/>
        <v>99999.000038</v>
      </c>
      <c r="AC38" s="10">
        <f t="shared" si="8"/>
        <v>40</v>
      </c>
      <c r="AD38" s="10">
        <f t="shared" si="9"/>
        <v>51</v>
      </c>
      <c r="AE38" s="10">
        <f t="shared" si="23"/>
        <v>40058.000038</v>
      </c>
      <c r="AF38" s="10">
        <f t="shared" si="24"/>
        <v>99999.000038</v>
      </c>
      <c r="AG38" s="10">
        <f t="shared" si="10"/>
        <v>40</v>
      </c>
      <c r="AH38" s="10">
        <f t="shared" si="11"/>
        <v>51</v>
      </c>
    </row>
    <row r="39" spans="1:34" s="5" customFormat="1" ht="16.5" customHeight="1" thickBot="1">
      <c r="A39" s="5">
        <f t="shared" si="12"/>
        <v>23</v>
      </c>
      <c r="B39" s="5">
        <f t="shared" si="13"/>
        <v>999</v>
      </c>
      <c r="C39" s="5">
        <f t="shared" si="0"/>
        <v>23</v>
      </c>
      <c r="D39" s="5">
        <f t="shared" si="14"/>
        <v>999</v>
      </c>
      <c r="E39" s="57">
        <f t="shared" si="15"/>
        <v>23</v>
      </c>
      <c r="F39" s="58">
        <v>133</v>
      </c>
      <c r="G39" s="59">
        <v>78421</v>
      </c>
      <c r="H39" s="60" t="s">
        <v>90</v>
      </c>
      <c r="I39" s="61">
        <v>2005</v>
      </c>
      <c r="J39" s="60" t="s">
        <v>91</v>
      </c>
      <c r="K39" s="62">
        <v>19.05</v>
      </c>
      <c r="L39" s="63">
        <v>21.21</v>
      </c>
      <c r="M39" s="64">
        <f t="shared" si="1"/>
        <v>19.05</v>
      </c>
      <c r="N39" s="65" t="str">
        <f t="shared" si="16"/>
        <v>s</v>
      </c>
      <c r="O39" s="9"/>
      <c r="P39" s="15">
        <f t="shared" si="17"/>
        <v>19.05</v>
      </c>
      <c r="Q39" s="15">
        <f t="shared" si="18"/>
        <v>40.260000000000005</v>
      </c>
      <c r="R39" s="15">
        <f t="shared" si="19"/>
        <v>19.05</v>
      </c>
      <c r="S39" s="15">
        <f t="shared" si="20"/>
        <v>9999</v>
      </c>
      <c r="T39" s="16">
        <f aca="true" t="shared" si="28" ref="T39:T72">RANK(R39,$R$7:$R$72,1)*1000</f>
        <v>23000</v>
      </c>
      <c r="U39" s="16">
        <f aca="true" t="shared" si="29" ref="U39:U72">RANK(S39,$S$7:$S$72,1)*1000</f>
        <v>19000</v>
      </c>
      <c r="V39" s="16">
        <f aca="true" t="shared" si="30" ref="V39:V72">RANK(Q39,$Q$7:$Q$72,1)</f>
        <v>22</v>
      </c>
      <c r="W39" s="10">
        <f t="shared" si="21"/>
        <v>23022</v>
      </c>
      <c r="X39" s="10">
        <f t="shared" si="22"/>
        <v>99999</v>
      </c>
      <c r="Y39" s="10">
        <f aca="true" t="shared" si="31" ref="Y39:Y72">RANK(W39,$W$7:$W$72,1)</f>
        <v>23</v>
      </c>
      <c r="Z39" s="10">
        <f aca="true" t="shared" si="32" ref="Z39:Z72">RANK(X39,$X$7:$X$72,1)</f>
        <v>20</v>
      </c>
      <c r="AA39" s="10">
        <f t="shared" si="27"/>
        <v>23022.000039</v>
      </c>
      <c r="AB39" s="10">
        <f t="shared" si="27"/>
        <v>99999.000039</v>
      </c>
      <c r="AC39" s="10">
        <f aca="true" t="shared" si="33" ref="AC39:AC72">RANK(AA39,$AA$7:$AA$72,1)</f>
        <v>23</v>
      </c>
      <c r="AD39" s="10">
        <f aca="true" t="shared" si="34" ref="AD39:AD72">RANK(AB39,$AB$7:$AB$72,1)</f>
        <v>52</v>
      </c>
      <c r="AE39" s="10">
        <f t="shared" si="23"/>
        <v>23022.000039</v>
      </c>
      <c r="AF39" s="10">
        <f t="shared" si="24"/>
        <v>99999.000039</v>
      </c>
      <c r="AG39" s="10">
        <f aca="true" t="shared" si="35" ref="AG39:AG72">RANK(AE39,$AE$7:$AE$72,1)</f>
        <v>23</v>
      </c>
      <c r="AH39" s="10">
        <f aca="true" t="shared" si="36" ref="AH39:AH72">RANK(AF39,$AF$7:$AF$72,1)</f>
        <v>52</v>
      </c>
    </row>
    <row r="40" spans="1:34" s="5" customFormat="1" ht="16.5" customHeight="1">
      <c r="A40" s="5">
        <f t="shared" si="12"/>
        <v>20</v>
      </c>
      <c r="B40" s="5">
        <f t="shared" si="13"/>
        <v>999</v>
      </c>
      <c r="C40" s="5">
        <f t="shared" si="0"/>
        <v>20</v>
      </c>
      <c r="D40" s="5">
        <f t="shared" si="14"/>
        <v>999</v>
      </c>
      <c r="E40" s="80">
        <f t="shared" si="15"/>
        <v>20</v>
      </c>
      <c r="F40" s="81">
        <v>134</v>
      </c>
      <c r="G40" s="82">
        <v>80081</v>
      </c>
      <c r="H40" s="83" t="s">
        <v>92</v>
      </c>
      <c r="I40" s="84">
        <v>2005</v>
      </c>
      <c r="J40" s="83" t="s">
        <v>93</v>
      </c>
      <c r="K40" s="85">
        <v>18.68</v>
      </c>
      <c r="L40" s="86">
        <v>18.82</v>
      </c>
      <c r="M40" s="87">
        <f t="shared" si="1"/>
        <v>18.68</v>
      </c>
      <c r="N40" s="88" t="str">
        <f t="shared" si="16"/>
        <v>s</v>
      </c>
      <c r="O40" s="9"/>
      <c r="P40" s="15">
        <f t="shared" si="17"/>
        <v>18.68</v>
      </c>
      <c r="Q40" s="15">
        <f t="shared" si="18"/>
        <v>37.5</v>
      </c>
      <c r="R40" s="15">
        <f t="shared" si="19"/>
        <v>18.68</v>
      </c>
      <c r="S40" s="15">
        <f t="shared" si="20"/>
        <v>9999</v>
      </c>
      <c r="T40" s="16">
        <f t="shared" si="28"/>
        <v>20000</v>
      </c>
      <c r="U40" s="16">
        <f t="shared" si="29"/>
        <v>19000</v>
      </c>
      <c r="V40" s="16">
        <f t="shared" si="30"/>
        <v>12</v>
      </c>
      <c r="W40" s="10">
        <f t="shared" si="21"/>
        <v>20012</v>
      </c>
      <c r="X40" s="10">
        <f t="shared" si="22"/>
        <v>99999</v>
      </c>
      <c r="Y40" s="10">
        <f t="shared" si="31"/>
        <v>20</v>
      </c>
      <c r="Z40" s="10">
        <f t="shared" si="32"/>
        <v>20</v>
      </c>
      <c r="AA40" s="10">
        <f t="shared" si="27"/>
        <v>20012.00004</v>
      </c>
      <c r="AB40" s="10">
        <f t="shared" si="27"/>
        <v>99999.00004</v>
      </c>
      <c r="AC40" s="10">
        <f t="shared" si="33"/>
        <v>20</v>
      </c>
      <c r="AD40" s="10">
        <f t="shared" si="34"/>
        <v>53</v>
      </c>
      <c r="AE40" s="10">
        <f t="shared" si="23"/>
        <v>20012.00004</v>
      </c>
      <c r="AF40" s="10">
        <f t="shared" si="24"/>
        <v>99999.00004</v>
      </c>
      <c r="AG40" s="10">
        <f t="shared" si="35"/>
        <v>20</v>
      </c>
      <c r="AH40" s="10">
        <f t="shared" si="36"/>
        <v>53</v>
      </c>
    </row>
    <row r="41" spans="1:34" s="5" customFormat="1" ht="16.5" customHeight="1">
      <c r="A41" s="5">
        <f t="shared" si="12"/>
        <v>11</v>
      </c>
      <c r="B41" s="5">
        <f t="shared" si="13"/>
        <v>999</v>
      </c>
      <c r="C41" s="5">
        <f t="shared" si="0"/>
        <v>11</v>
      </c>
      <c r="D41" s="5">
        <f t="shared" si="14"/>
        <v>999</v>
      </c>
      <c r="E41" s="89">
        <f t="shared" si="15"/>
        <v>11</v>
      </c>
      <c r="F41" s="90">
        <v>135</v>
      </c>
      <c r="G41" s="91">
        <v>29511</v>
      </c>
      <c r="H41" s="92" t="s">
        <v>94</v>
      </c>
      <c r="I41" s="93">
        <v>2006</v>
      </c>
      <c r="J41" s="92" t="s">
        <v>95</v>
      </c>
      <c r="K41" s="94">
        <v>18.14</v>
      </c>
      <c r="L41" s="95" t="s">
        <v>132</v>
      </c>
      <c r="M41" s="96">
        <f t="shared" si="1"/>
        <v>18.14</v>
      </c>
      <c r="N41" s="97" t="str">
        <f t="shared" si="16"/>
        <v>s</v>
      </c>
      <c r="O41" s="9"/>
      <c r="P41" s="15">
        <f t="shared" si="17"/>
        <v>18.14</v>
      </c>
      <c r="Q41" s="15">
        <f t="shared" si="18"/>
        <v>518.14</v>
      </c>
      <c r="R41" s="15">
        <f t="shared" si="19"/>
        <v>18.14</v>
      </c>
      <c r="S41" s="15">
        <f t="shared" si="20"/>
        <v>9999</v>
      </c>
      <c r="T41" s="16">
        <f t="shared" si="28"/>
        <v>11000</v>
      </c>
      <c r="U41" s="16">
        <f t="shared" si="29"/>
        <v>19000</v>
      </c>
      <c r="V41" s="16">
        <f t="shared" si="30"/>
        <v>48</v>
      </c>
      <c r="W41" s="10">
        <f t="shared" si="21"/>
        <v>11048</v>
      </c>
      <c r="X41" s="10">
        <f t="shared" si="22"/>
        <v>99999</v>
      </c>
      <c r="Y41" s="10">
        <f t="shared" si="31"/>
        <v>11</v>
      </c>
      <c r="Z41" s="10">
        <f t="shared" si="32"/>
        <v>20</v>
      </c>
      <c r="AA41" s="10">
        <f t="shared" si="27"/>
        <v>11048.000041</v>
      </c>
      <c r="AB41" s="10">
        <f t="shared" si="27"/>
        <v>99999.000041</v>
      </c>
      <c r="AC41" s="10">
        <f t="shared" si="33"/>
        <v>11</v>
      </c>
      <c r="AD41" s="10">
        <f t="shared" si="34"/>
        <v>54</v>
      </c>
      <c r="AE41" s="10">
        <f t="shared" si="23"/>
        <v>11048.000041</v>
      </c>
      <c r="AF41" s="10">
        <f t="shared" si="24"/>
        <v>99999.000041</v>
      </c>
      <c r="AG41" s="10">
        <f t="shared" si="35"/>
        <v>11</v>
      </c>
      <c r="AH41" s="10">
        <f t="shared" si="36"/>
        <v>54</v>
      </c>
    </row>
    <row r="42" spans="1:34" s="5" customFormat="1" ht="16.5" customHeight="1" thickBot="1">
      <c r="A42" s="5">
        <f t="shared" si="12"/>
        <v>19</v>
      </c>
      <c r="B42" s="5">
        <f t="shared" si="13"/>
        <v>999</v>
      </c>
      <c r="C42" s="5">
        <f t="shared" si="0"/>
        <v>19</v>
      </c>
      <c r="D42" s="5">
        <f t="shared" si="14"/>
        <v>999</v>
      </c>
      <c r="E42" s="98">
        <f t="shared" si="15"/>
        <v>19</v>
      </c>
      <c r="F42" s="99">
        <v>136</v>
      </c>
      <c r="G42" s="100">
        <v>30601</v>
      </c>
      <c r="H42" s="101" t="s">
        <v>96</v>
      </c>
      <c r="I42" s="102">
        <v>2005</v>
      </c>
      <c r="J42" s="101" t="s">
        <v>97</v>
      </c>
      <c r="K42" s="103">
        <v>20.31</v>
      </c>
      <c r="L42" s="104">
        <v>18.63</v>
      </c>
      <c r="M42" s="105">
        <f t="shared" si="1"/>
        <v>18.63</v>
      </c>
      <c r="N42" s="106" t="str">
        <f t="shared" si="16"/>
        <v>s</v>
      </c>
      <c r="O42" s="9"/>
      <c r="P42" s="15">
        <f t="shared" si="17"/>
        <v>18.63</v>
      </c>
      <c r="Q42" s="15">
        <f t="shared" si="18"/>
        <v>38.94</v>
      </c>
      <c r="R42" s="15">
        <f t="shared" si="19"/>
        <v>18.63</v>
      </c>
      <c r="S42" s="15">
        <f t="shared" si="20"/>
        <v>9999</v>
      </c>
      <c r="T42" s="16">
        <f t="shared" si="28"/>
        <v>19000</v>
      </c>
      <c r="U42" s="16">
        <f t="shared" si="29"/>
        <v>19000</v>
      </c>
      <c r="V42" s="16">
        <f t="shared" si="30"/>
        <v>17</v>
      </c>
      <c r="W42" s="10">
        <f t="shared" si="21"/>
        <v>19017</v>
      </c>
      <c r="X42" s="10">
        <f t="shared" si="22"/>
        <v>99999</v>
      </c>
      <c r="Y42" s="10">
        <f t="shared" si="31"/>
        <v>19</v>
      </c>
      <c r="Z42" s="10">
        <f t="shared" si="32"/>
        <v>20</v>
      </c>
      <c r="AA42" s="10">
        <f t="shared" si="27"/>
        <v>19017.000042</v>
      </c>
      <c r="AB42" s="10">
        <f t="shared" si="27"/>
        <v>99999.000042</v>
      </c>
      <c r="AC42" s="10">
        <f t="shared" si="33"/>
        <v>19</v>
      </c>
      <c r="AD42" s="10">
        <f t="shared" si="34"/>
        <v>55</v>
      </c>
      <c r="AE42" s="10">
        <f t="shared" si="23"/>
        <v>19017.000042</v>
      </c>
      <c r="AF42" s="10">
        <f t="shared" si="24"/>
        <v>99999.000042</v>
      </c>
      <c r="AG42" s="10">
        <f t="shared" si="35"/>
        <v>19</v>
      </c>
      <c r="AH42" s="10">
        <f t="shared" si="36"/>
        <v>55</v>
      </c>
    </row>
    <row r="43" spans="1:34" s="5" customFormat="1" ht="16.5" customHeight="1">
      <c r="A43" s="5">
        <f t="shared" si="12"/>
        <v>13</v>
      </c>
      <c r="B43" s="5">
        <f t="shared" si="13"/>
        <v>999</v>
      </c>
      <c r="C43" s="5">
        <f t="shared" si="0"/>
        <v>13</v>
      </c>
      <c r="D43" s="5">
        <f t="shared" si="14"/>
        <v>999</v>
      </c>
      <c r="E43" s="66">
        <f t="shared" si="15"/>
        <v>13</v>
      </c>
      <c r="F43" s="67">
        <v>137</v>
      </c>
      <c r="G43" s="68">
        <v>79991</v>
      </c>
      <c r="H43" s="69" t="s">
        <v>98</v>
      </c>
      <c r="I43" s="70">
        <v>2006</v>
      </c>
      <c r="J43" s="69" t="s">
        <v>99</v>
      </c>
      <c r="K43" s="71">
        <v>18.65</v>
      </c>
      <c r="L43" s="72">
        <v>18.52</v>
      </c>
      <c r="M43" s="73">
        <f t="shared" si="1"/>
        <v>18.52</v>
      </c>
      <c r="N43" s="74" t="str">
        <f t="shared" si="16"/>
        <v>s</v>
      </c>
      <c r="O43" s="9"/>
      <c r="P43" s="15">
        <f t="shared" si="17"/>
        <v>18.52</v>
      </c>
      <c r="Q43" s="15">
        <f t="shared" si="18"/>
        <v>37.17</v>
      </c>
      <c r="R43" s="15">
        <f t="shared" si="19"/>
        <v>18.52</v>
      </c>
      <c r="S43" s="15">
        <f t="shared" si="20"/>
        <v>9999</v>
      </c>
      <c r="T43" s="16">
        <f t="shared" si="28"/>
        <v>13000</v>
      </c>
      <c r="U43" s="16">
        <f t="shared" si="29"/>
        <v>19000</v>
      </c>
      <c r="V43" s="16">
        <f t="shared" si="30"/>
        <v>8</v>
      </c>
      <c r="W43" s="10">
        <f t="shared" si="21"/>
        <v>13008</v>
      </c>
      <c r="X43" s="10">
        <f t="shared" si="22"/>
        <v>99999</v>
      </c>
      <c r="Y43" s="10">
        <f t="shared" si="31"/>
        <v>13</v>
      </c>
      <c r="Z43" s="10">
        <f t="shared" si="32"/>
        <v>20</v>
      </c>
      <c r="AA43" s="10">
        <f t="shared" si="27"/>
        <v>13008.000043</v>
      </c>
      <c r="AB43" s="10">
        <f t="shared" si="27"/>
        <v>99999.000043</v>
      </c>
      <c r="AC43" s="10">
        <f t="shared" si="33"/>
        <v>13</v>
      </c>
      <c r="AD43" s="10">
        <f t="shared" si="34"/>
        <v>56</v>
      </c>
      <c r="AE43" s="10">
        <f t="shared" si="23"/>
        <v>13008.000043</v>
      </c>
      <c r="AF43" s="10">
        <f t="shared" si="24"/>
        <v>99999.000043</v>
      </c>
      <c r="AG43" s="10">
        <f t="shared" si="35"/>
        <v>13</v>
      </c>
      <c r="AH43" s="10">
        <f t="shared" si="36"/>
        <v>56</v>
      </c>
    </row>
    <row r="44" spans="1:34" s="5" customFormat="1" ht="16.5" customHeight="1">
      <c r="A44" s="5">
        <f t="shared" si="12"/>
        <v>39</v>
      </c>
      <c r="B44" s="5">
        <f t="shared" si="13"/>
        <v>999</v>
      </c>
      <c r="C44" s="5">
        <f t="shared" si="0"/>
        <v>39</v>
      </c>
      <c r="D44" s="5">
        <f t="shared" si="14"/>
        <v>999</v>
      </c>
      <c r="E44" s="41">
        <f t="shared" si="15"/>
        <v>39</v>
      </c>
      <c r="F44" s="42">
        <v>138</v>
      </c>
      <c r="G44" s="49">
        <v>31681</v>
      </c>
      <c r="H44" s="53" t="s">
        <v>100</v>
      </c>
      <c r="I44" s="54">
        <v>2005</v>
      </c>
      <c r="J44" s="53" t="s">
        <v>101</v>
      </c>
      <c r="K44" s="47" t="s">
        <v>132</v>
      </c>
      <c r="L44" s="45" t="s">
        <v>132</v>
      </c>
      <c r="M44" s="46" t="str">
        <f t="shared" si="1"/>
        <v>NP</v>
      </c>
      <c r="N44" s="48" t="str">
        <f t="shared" si="16"/>
        <v>s</v>
      </c>
      <c r="O44" s="9"/>
      <c r="P44" s="15">
        <f t="shared" si="17"/>
        <v>999</v>
      </c>
      <c r="Q44" s="15">
        <f t="shared" si="18"/>
        <v>999</v>
      </c>
      <c r="R44" s="15">
        <f t="shared" si="19"/>
        <v>999</v>
      </c>
      <c r="S44" s="15">
        <f t="shared" si="20"/>
        <v>9999</v>
      </c>
      <c r="T44" s="16">
        <f t="shared" si="28"/>
        <v>39000</v>
      </c>
      <c r="U44" s="16">
        <f t="shared" si="29"/>
        <v>19000</v>
      </c>
      <c r="V44" s="16">
        <f t="shared" si="30"/>
        <v>57</v>
      </c>
      <c r="W44" s="10">
        <f t="shared" si="21"/>
        <v>39057</v>
      </c>
      <c r="X44" s="10">
        <f t="shared" si="22"/>
        <v>99999</v>
      </c>
      <c r="Y44" s="10">
        <f t="shared" si="31"/>
        <v>39</v>
      </c>
      <c r="Z44" s="10">
        <f t="shared" si="32"/>
        <v>20</v>
      </c>
      <c r="AA44" s="10">
        <f t="shared" si="27"/>
        <v>39057.000044</v>
      </c>
      <c r="AB44" s="10">
        <f t="shared" si="27"/>
        <v>99999.000044</v>
      </c>
      <c r="AC44" s="10">
        <f t="shared" si="33"/>
        <v>39</v>
      </c>
      <c r="AD44" s="10">
        <f t="shared" si="34"/>
        <v>57</v>
      </c>
      <c r="AE44" s="10">
        <f t="shared" si="23"/>
        <v>39057.000044</v>
      </c>
      <c r="AF44" s="10">
        <f t="shared" si="24"/>
        <v>99999.000044</v>
      </c>
      <c r="AG44" s="10">
        <f t="shared" si="35"/>
        <v>39</v>
      </c>
      <c r="AH44" s="10">
        <f t="shared" si="36"/>
        <v>57</v>
      </c>
    </row>
    <row r="45" spans="1:34" s="5" customFormat="1" ht="16.5" customHeight="1" thickBot="1">
      <c r="A45" s="5">
        <f t="shared" si="12"/>
        <v>35</v>
      </c>
      <c r="B45" s="5">
        <f t="shared" si="13"/>
        <v>999</v>
      </c>
      <c r="C45" s="5">
        <f t="shared" si="0"/>
        <v>35</v>
      </c>
      <c r="D45" s="5">
        <f t="shared" si="14"/>
        <v>999</v>
      </c>
      <c r="E45" s="57">
        <f t="shared" si="15"/>
        <v>35</v>
      </c>
      <c r="F45" s="58">
        <v>139</v>
      </c>
      <c r="G45" s="59">
        <v>71831</v>
      </c>
      <c r="H45" s="60" t="s">
        <v>102</v>
      </c>
      <c r="I45" s="61">
        <v>2006</v>
      </c>
      <c r="J45" s="60" t="s">
        <v>61</v>
      </c>
      <c r="K45" s="62">
        <v>20.24</v>
      </c>
      <c r="L45" s="63">
        <v>20.16</v>
      </c>
      <c r="M45" s="64">
        <f t="shared" si="1"/>
        <v>20.16</v>
      </c>
      <c r="N45" s="65" t="str">
        <f t="shared" si="16"/>
        <v>s</v>
      </c>
      <c r="O45" s="9"/>
      <c r="P45" s="15">
        <f t="shared" si="17"/>
        <v>20.16</v>
      </c>
      <c r="Q45" s="15">
        <f t="shared" si="18"/>
        <v>40.4</v>
      </c>
      <c r="R45" s="15">
        <f t="shared" si="19"/>
        <v>20.16</v>
      </c>
      <c r="S45" s="15">
        <f t="shared" si="20"/>
        <v>9999</v>
      </c>
      <c r="T45" s="16">
        <f t="shared" si="28"/>
        <v>35000</v>
      </c>
      <c r="U45" s="16">
        <f t="shared" si="29"/>
        <v>19000</v>
      </c>
      <c r="V45" s="16">
        <f t="shared" si="30"/>
        <v>24</v>
      </c>
      <c r="W45" s="10">
        <f t="shared" si="21"/>
        <v>35024</v>
      </c>
      <c r="X45" s="10">
        <f t="shared" si="22"/>
        <v>99999</v>
      </c>
      <c r="Y45" s="10">
        <f t="shared" si="31"/>
        <v>35</v>
      </c>
      <c r="Z45" s="10">
        <f t="shared" si="32"/>
        <v>20</v>
      </c>
      <c r="AA45" s="10">
        <f t="shared" si="27"/>
        <v>35024.000045</v>
      </c>
      <c r="AB45" s="10">
        <f t="shared" si="27"/>
        <v>99999.000045</v>
      </c>
      <c r="AC45" s="10">
        <f t="shared" si="33"/>
        <v>35</v>
      </c>
      <c r="AD45" s="10">
        <f t="shared" si="34"/>
        <v>58</v>
      </c>
      <c r="AE45" s="10">
        <f t="shared" si="23"/>
        <v>35024.000045</v>
      </c>
      <c r="AF45" s="10">
        <f t="shared" si="24"/>
        <v>99999.000045</v>
      </c>
      <c r="AG45" s="10">
        <f t="shared" si="35"/>
        <v>35</v>
      </c>
      <c r="AH45" s="10">
        <f t="shared" si="36"/>
        <v>58</v>
      </c>
    </row>
    <row r="46" spans="1:34" s="5" customFormat="1" ht="16.5" customHeight="1">
      <c r="A46" s="5">
        <f t="shared" si="12"/>
        <v>32</v>
      </c>
      <c r="B46" s="5">
        <f t="shared" si="13"/>
        <v>999</v>
      </c>
      <c r="C46" s="5">
        <f t="shared" si="0"/>
        <v>32</v>
      </c>
      <c r="D46" s="5">
        <f t="shared" si="14"/>
        <v>999</v>
      </c>
      <c r="E46" s="80">
        <f t="shared" si="15"/>
        <v>32</v>
      </c>
      <c r="F46" s="81">
        <v>140</v>
      </c>
      <c r="G46" s="82">
        <v>79881</v>
      </c>
      <c r="H46" s="83" t="s">
        <v>103</v>
      </c>
      <c r="I46" s="84">
        <v>2005</v>
      </c>
      <c r="J46" s="83" t="s">
        <v>68</v>
      </c>
      <c r="K46" s="85">
        <v>19.93</v>
      </c>
      <c r="L46" s="86">
        <v>20.42</v>
      </c>
      <c r="M46" s="87">
        <f t="shared" si="1"/>
        <v>19.93</v>
      </c>
      <c r="N46" s="88" t="str">
        <f t="shared" si="16"/>
        <v>s</v>
      </c>
      <c r="O46" s="9"/>
      <c r="P46" s="15">
        <f t="shared" si="17"/>
        <v>19.93</v>
      </c>
      <c r="Q46" s="15">
        <f t="shared" si="18"/>
        <v>40.35</v>
      </c>
      <c r="R46" s="15">
        <f t="shared" si="19"/>
        <v>19.93</v>
      </c>
      <c r="S46" s="15">
        <f t="shared" si="20"/>
        <v>9999</v>
      </c>
      <c r="T46" s="16">
        <f t="shared" si="28"/>
        <v>32000</v>
      </c>
      <c r="U46" s="16">
        <f t="shared" si="29"/>
        <v>19000</v>
      </c>
      <c r="V46" s="16">
        <f t="shared" si="30"/>
        <v>23</v>
      </c>
      <c r="W46" s="10">
        <f t="shared" si="21"/>
        <v>32023</v>
      </c>
      <c r="X46" s="10">
        <f t="shared" si="22"/>
        <v>99999</v>
      </c>
      <c r="Y46" s="10">
        <f t="shared" si="31"/>
        <v>32</v>
      </c>
      <c r="Z46" s="10">
        <f t="shared" si="32"/>
        <v>20</v>
      </c>
      <c r="AA46" s="10">
        <f t="shared" si="27"/>
        <v>32023.000046</v>
      </c>
      <c r="AB46" s="10">
        <f t="shared" si="27"/>
        <v>99999.000046</v>
      </c>
      <c r="AC46" s="10">
        <f t="shared" si="33"/>
        <v>32</v>
      </c>
      <c r="AD46" s="10">
        <f t="shared" si="34"/>
        <v>59</v>
      </c>
      <c r="AE46" s="10">
        <f t="shared" si="23"/>
        <v>32023.000046</v>
      </c>
      <c r="AF46" s="10">
        <f t="shared" si="24"/>
        <v>99999.000046</v>
      </c>
      <c r="AG46" s="10">
        <f t="shared" si="35"/>
        <v>32</v>
      </c>
      <c r="AH46" s="10">
        <f t="shared" si="36"/>
        <v>59</v>
      </c>
    </row>
    <row r="47" spans="1:34" s="5" customFormat="1" ht="16.5" customHeight="1">
      <c r="A47" s="5">
        <f t="shared" si="12"/>
        <v>999</v>
      </c>
      <c r="B47" s="5">
        <f t="shared" si="13"/>
        <v>999</v>
      </c>
      <c r="C47" s="5">
        <f t="shared" si="0"/>
        <v>999</v>
      </c>
      <c r="D47" s="5">
        <f t="shared" si="14"/>
        <v>999</v>
      </c>
      <c r="E47" s="89">
        <f t="shared" si="15"/>
        <v>999</v>
      </c>
      <c r="F47" s="90"/>
      <c r="G47" s="107"/>
      <c r="H47" s="108"/>
      <c r="I47" s="107"/>
      <c r="J47" s="108"/>
      <c r="K47" s="94"/>
      <c r="L47" s="95"/>
      <c r="M47" s="96">
        <f t="shared" si="1"/>
        <v>0</v>
      </c>
      <c r="N47" s="97">
        <f t="shared" si="16"/>
      </c>
      <c r="O47" s="9"/>
      <c r="P47" s="15">
        <f t="shared" si="17"/>
        <v>9999</v>
      </c>
      <c r="Q47" s="15">
        <f t="shared" si="18"/>
        <v>9999</v>
      </c>
      <c r="R47" s="15">
        <f t="shared" si="19"/>
        <v>9999</v>
      </c>
      <c r="S47" s="15">
        <f t="shared" si="20"/>
        <v>9999</v>
      </c>
      <c r="T47" s="16">
        <f t="shared" si="28"/>
        <v>40000</v>
      </c>
      <c r="U47" s="16">
        <f t="shared" si="29"/>
        <v>19000</v>
      </c>
      <c r="V47" s="16">
        <f t="shared" si="30"/>
        <v>58</v>
      </c>
      <c r="W47" s="10">
        <f t="shared" si="21"/>
        <v>99999</v>
      </c>
      <c r="X47" s="10">
        <f t="shared" si="22"/>
        <v>99999</v>
      </c>
      <c r="Y47" s="10">
        <f t="shared" si="31"/>
        <v>41</v>
      </c>
      <c r="Z47" s="10">
        <f t="shared" si="32"/>
        <v>20</v>
      </c>
      <c r="AA47" s="10">
        <f t="shared" si="27"/>
        <v>99999.000047</v>
      </c>
      <c r="AB47" s="10">
        <f t="shared" si="27"/>
        <v>99999.000047</v>
      </c>
      <c r="AC47" s="10">
        <f t="shared" si="33"/>
        <v>41</v>
      </c>
      <c r="AD47" s="10">
        <f t="shared" si="34"/>
        <v>60</v>
      </c>
      <c r="AE47" s="10">
        <f t="shared" si="23"/>
        <v>99999.000047</v>
      </c>
      <c r="AF47" s="10">
        <f t="shared" si="24"/>
        <v>99999.000047</v>
      </c>
      <c r="AG47" s="10">
        <f t="shared" si="35"/>
        <v>41</v>
      </c>
      <c r="AH47" s="10">
        <f t="shared" si="36"/>
        <v>60</v>
      </c>
    </row>
    <row r="48" spans="1:34" s="5" customFormat="1" ht="16.5" customHeight="1" thickBot="1">
      <c r="A48" s="5">
        <f t="shared" si="12"/>
        <v>999</v>
      </c>
      <c r="B48" s="5">
        <f t="shared" si="13"/>
        <v>999</v>
      </c>
      <c r="C48" s="5">
        <f t="shared" si="0"/>
        <v>999</v>
      </c>
      <c r="D48" s="5">
        <f t="shared" si="14"/>
        <v>999</v>
      </c>
      <c r="E48" s="98">
        <f t="shared" si="15"/>
        <v>999</v>
      </c>
      <c r="F48" s="99"/>
      <c r="G48" s="109"/>
      <c r="H48" s="110"/>
      <c r="I48" s="109"/>
      <c r="J48" s="110"/>
      <c r="K48" s="103"/>
      <c r="L48" s="104"/>
      <c r="M48" s="105">
        <f t="shared" si="1"/>
        <v>0</v>
      </c>
      <c r="N48" s="106">
        <f t="shared" si="16"/>
      </c>
      <c r="O48" s="9"/>
      <c r="P48" s="15">
        <f t="shared" si="17"/>
        <v>9999</v>
      </c>
      <c r="Q48" s="15">
        <f t="shared" si="18"/>
        <v>9999</v>
      </c>
      <c r="R48" s="15">
        <f t="shared" si="19"/>
        <v>9999</v>
      </c>
      <c r="S48" s="15">
        <f t="shared" si="20"/>
        <v>9999</v>
      </c>
      <c r="T48" s="16">
        <f t="shared" si="28"/>
        <v>40000</v>
      </c>
      <c r="U48" s="16">
        <f t="shared" si="29"/>
        <v>19000</v>
      </c>
      <c r="V48" s="16">
        <f t="shared" si="30"/>
        <v>58</v>
      </c>
      <c r="W48" s="10">
        <f t="shared" si="21"/>
        <v>99999</v>
      </c>
      <c r="X48" s="10">
        <f t="shared" si="22"/>
        <v>99999</v>
      </c>
      <c r="Y48" s="10">
        <f t="shared" si="31"/>
        <v>41</v>
      </c>
      <c r="Z48" s="10">
        <f t="shared" si="32"/>
        <v>20</v>
      </c>
      <c r="AA48" s="10">
        <f t="shared" si="27"/>
        <v>99999.000048</v>
      </c>
      <c r="AB48" s="10">
        <f t="shared" si="27"/>
        <v>99999.000048</v>
      </c>
      <c r="AC48" s="10">
        <f t="shared" si="33"/>
        <v>42</v>
      </c>
      <c r="AD48" s="10">
        <f t="shared" si="34"/>
        <v>61</v>
      </c>
      <c r="AE48" s="10">
        <f t="shared" si="23"/>
        <v>99999.000048</v>
      </c>
      <c r="AF48" s="10">
        <f t="shared" si="24"/>
        <v>99999.000048</v>
      </c>
      <c r="AG48" s="10">
        <f t="shared" si="35"/>
        <v>42</v>
      </c>
      <c r="AH48" s="10">
        <f t="shared" si="36"/>
        <v>61</v>
      </c>
    </row>
    <row r="49" spans="1:34" s="5" customFormat="1" ht="16.5" customHeight="1">
      <c r="A49" s="5">
        <f t="shared" si="12"/>
        <v>999</v>
      </c>
      <c r="B49" s="5">
        <f t="shared" si="13"/>
        <v>14</v>
      </c>
      <c r="C49" s="5">
        <f t="shared" si="0"/>
        <v>999</v>
      </c>
      <c r="D49" s="5">
        <f t="shared" si="14"/>
        <v>14</v>
      </c>
      <c r="E49" s="25">
        <f t="shared" si="15"/>
        <v>14</v>
      </c>
      <c r="F49" s="26">
        <v>141</v>
      </c>
      <c r="G49" s="75">
        <v>79901</v>
      </c>
      <c r="H49" s="52" t="s">
        <v>104</v>
      </c>
      <c r="I49" s="76">
        <v>2007</v>
      </c>
      <c r="J49" s="52" t="s">
        <v>105</v>
      </c>
      <c r="K49" s="29">
        <v>25.26</v>
      </c>
      <c r="L49" s="30" t="s">
        <v>132</v>
      </c>
      <c r="M49" s="31">
        <f t="shared" si="1"/>
        <v>25.26</v>
      </c>
      <c r="N49" s="32" t="str">
        <f t="shared" si="16"/>
        <v>m</v>
      </c>
      <c r="O49" s="9"/>
      <c r="P49" s="15">
        <f t="shared" si="17"/>
        <v>25.26</v>
      </c>
      <c r="Q49" s="15">
        <f t="shared" si="18"/>
        <v>525.26</v>
      </c>
      <c r="R49" s="15">
        <f t="shared" si="19"/>
        <v>9999</v>
      </c>
      <c r="S49" s="15">
        <f t="shared" si="20"/>
        <v>25.26</v>
      </c>
      <c r="T49" s="16">
        <f t="shared" si="28"/>
        <v>40000</v>
      </c>
      <c r="U49" s="16">
        <f t="shared" si="29"/>
        <v>14000</v>
      </c>
      <c r="V49" s="16">
        <f t="shared" si="30"/>
        <v>54</v>
      </c>
      <c r="W49" s="10">
        <f t="shared" si="21"/>
        <v>99999</v>
      </c>
      <c r="X49" s="10">
        <f t="shared" si="22"/>
        <v>14054</v>
      </c>
      <c r="Y49" s="10">
        <f t="shared" si="31"/>
        <v>41</v>
      </c>
      <c r="Z49" s="10">
        <f t="shared" si="32"/>
        <v>14</v>
      </c>
      <c r="AA49" s="10">
        <f t="shared" si="27"/>
        <v>99999.000049</v>
      </c>
      <c r="AB49" s="10">
        <f t="shared" si="27"/>
        <v>14054.000049</v>
      </c>
      <c r="AC49" s="10">
        <f t="shared" si="33"/>
        <v>43</v>
      </c>
      <c r="AD49" s="10">
        <f t="shared" si="34"/>
        <v>14</v>
      </c>
      <c r="AE49" s="10">
        <f t="shared" si="23"/>
        <v>99999.000049</v>
      </c>
      <c r="AF49" s="10">
        <f t="shared" si="24"/>
        <v>14054.000049</v>
      </c>
      <c r="AG49" s="10">
        <f t="shared" si="35"/>
        <v>43</v>
      </c>
      <c r="AH49" s="10">
        <f t="shared" si="36"/>
        <v>14</v>
      </c>
    </row>
    <row r="50" spans="1:34" s="5" customFormat="1" ht="16.5" customHeight="1">
      <c r="A50" s="5">
        <f t="shared" si="12"/>
        <v>999</v>
      </c>
      <c r="B50" s="5">
        <f t="shared" si="13"/>
        <v>18</v>
      </c>
      <c r="C50" s="5">
        <f t="shared" si="0"/>
        <v>999</v>
      </c>
      <c r="D50" s="5">
        <f t="shared" si="14"/>
        <v>18</v>
      </c>
      <c r="E50" s="41">
        <f t="shared" si="15"/>
        <v>18</v>
      </c>
      <c r="F50" s="42">
        <v>142</v>
      </c>
      <c r="G50" s="49">
        <v>44961</v>
      </c>
      <c r="H50" s="53" t="s">
        <v>106</v>
      </c>
      <c r="I50" s="54">
        <v>2008</v>
      </c>
      <c r="J50" s="53" t="s">
        <v>97</v>
      </c>
      <c r="K50" s="47" t="s">
        <v>132</v>
      </c>
      <c r="L50" s="45">
        <v>29.04</v>
      </c>
      <c r="M50" s="46">
        <f t="shared" si="1"/>
        <v>29.04</v>
      </c>
      <c r="N50" s="48" t="str">
        <f t="shared" si="16"/>
        <v>m</v>
      </c>
      <c r="O50" s="9"/>
      <c r="P50" s="15">
        <f t="shared" si="17"/>
        <v>29.04</v>
      </c>
      <c r="Q50" s="15">
        <f t="shared" si="18"/>
        <v>529.04</v>
      </c>
      <c r="R50" s="15">
        <f t="shared" si="19"/>
        <v>9999</v>
      </c>
      <c r="S50" s="15">
        <f t="shared" si="20"/>
        <v>29.04</v>
      </c>
      <c r="T50" s="16">
        <f t="shared" si="28"/>
        <v>40000</v>
      </c>
      <c r="U50" s="16">
        <f t="shared" si="29"/>
        <v>18000</v>
      </c>
      <c r="V50" s="16">
        <f t="shared" si="30"/>
        <v>56</v>
      </c>
      <c r="W50" s="10">
        <f t="shared" si="21"/>
        <v>99999</v>
      </c>
      <c r="X50" s="10">
        <f t="shared" si="22"/>
        <v>18056</v>
      </c>
      <c r="Y50" s="10">
        <f t="shared" si="31"/>
        <v>41</v>
      </c>
      <c r="Z50" s="10">
        <f t="shared" si="32"/>
        <v>18</v>
      </c>
      <c r="AA50" s="10">
        <f t="shared" si="27"/>
        <v>99999.00005</v>
      </c>
      <c r="AB50" s="10">
        <f t="shared" si="27"/>
        <v>18056.00005</v>
      </c>
      <c r="AC50" s="10">
        <f t="shared" si="33"/>
        <v>44</v>
      </c>
      <c r="AD50" s="10">
        <f t="shared" si="34"/>
        <v>18</v>
      </c>
      <c r="AE50" s="10">
        <f t="shared" si="23"/>
        <v>99999.00005</v>
      </c>
      <c r="AF50" s="10">
        <f t="shared" si="24"/>
        <v>18056.00005</v>
      </c>
      <c r="AG50" s="10">
        <f t="shared" si="35"/>
        <v>44</v>
      </c>
      <c r="AH50" s="10">
        <f t="shared" si="36"/>
        <v>18</v>
      </c>
    </row>
    <row r="51" spans="1:34" s="5" customFormat="1" ht="16.5" customHeight="1" thickBot="1">
      <c r="A51" s="5">
        <f t="shared" si="12"/>
        <v>999</v>
      </c>
      <c r="B51" s="5">
        <f t="shared" si="13"/>
        <v>8</v>
      </c>
      <c r="C51" s="5">
        <f t="shared" si="0"/>
        <v>999</v>
      </c>
      <c r="D51" s="5">
        <f t="shared" si="14"/>
        <v>8</v>
      </c>
      <c r="E51" s="33">
        <f t="shared" si="15"/>
        <v>8</v>
      </c>
      <c r="F51" s="34">
        <v>143</v>
      </c>
      <c r="G51" s="77">
        <v>80001</v>
      </c>
      <c r="H51" s="78" t="s">
        <v>107</v>
      </c>
      <c r="I51" s="79">
        <v>2008</v>
      </c>
      <c r="J51" s="78" t="s">
        <v>99</v>
      </c>
      <c r="K51" s="37">
        <v>21.87</v>
      </c>
      <c r="L51" s="38">
        <v>21.16</v>
      </c>
      <c r="M51" s="39">
        <f t="shared" si="1"/>
        <v>21.16</v>
      </c>
      <c r="N51" s="40" t="str">
        <f t="shared" si="16"/>
        <v>m</v>
      </c>
      <c r="O51" s="9"/>
      <c r="P51" s="15">
        <f t="shared" si="17"/>
        <v>21.16</v>
      </c>
      <c r="Q51" s="15">
        <f t="shared" si="18"/>
        <v>43.03</v>
      </c>
      <c r="R51" s="15">
        <f t="shared" si="19"/>
        <v>9999</v>
      </c>
      <c r="S51" s="15">
        <f t="shared" si="20"/>
        <v>21.16</v>
      </c>
      <c r="T51" s="16">
        <f t="shared" si="28"/>
        <v>40000</v>
      </c>
      <c r="U51" s="16">
        <f t="shared" si="29"/>
        <v>8000</v>
      </c>
      <c r="V51" s="16">
        <f t="shared" si="30"/>
        <v>33</v>
      </c>
      <c r="W51" s="10">
        <f t="shared" si="21"/>
        <v>99999</v>
      </c>
      <c r="X51" s="10">
        <f t="shared" si="22"/>
        <v>8033</v>
      </c>
      <c r="Y51" s="10">
        <f t="shared" si="31"/>
        <v>41</v>
      </c>
      <c r="Z51" s="10">
        <f t="shared" si="32"/>
        <v>8</v>
      </c>
      <c r="AA51" s="10">
        <f t="shared" si="27"/>
        <v>99999.000051</v>
      </c>
      <c r="AB51" s="10">
        <f t="shared" si="27"/>
        <v>8033.000051</v>
      </c>
      <c r="AC51" s="10">
        <f t="shared" si="33"/>
        <v>45</v>
      </c>
      <c r="AD51" s="10">
        <f t="shared" si="34"/>
        <v>8</v>
      </c>
      <c r="AE51" s="10">
        <f t="shared" si="23"/>
        <v>99999.000051</v>
      </c>
      <c r="AF51" s="10">
        <f t="shared" si="24"/>
        <v>8033.000051</v>
      </c>
      <c r="AG51" s="10">
        <f t="shared" si="35"/>
        <v>45</v>
      </c>
      <c r="AH51" s="10">
        <f t="shared" si="36"/>
        <v>8</v>
      </c>
    </row>
    <row r="52" spans="1:34" s="5" customFormat="1" ht="16.5" customHeight="1">
      <c r="A52" s="5">
        <f t="shared" si="12"/>
        <v>999</v>
      </c>
      <c r="B52" s="5">
        <f t="shared" si="13"/>
        <v>9</v>
      </c>
      <c r="C52" s="5">
        <f t="shared" si="0"/>
        <v>999</v>
      </c>
      <c r="D52" s="5">
        <f t="shared" si="14"/>
        <v>9</v>
      </c>
      <c r="E52" s="111">
        <f t="shared" si="15"/>
        <v>9</v>
      </c>
      <c r="F52" s="112">
        <v>144</v>
      </c>
      <c r="G52" s="113">
        <v>61611</v>
      </c>
      <c r="H52" s="114" t="s">
        <v>108</v>
      </c>
      <c r="I52" s="115">
        <v>2007</v>
      </c>
      <c r="J52" s="114" t="s">
        <v>109</v>
      </c>
      <c r="K52" s="116">
        <v>21.22</v>
      </c>
      <c r="L52" s="117">
        <v>24.66</v>
      </c>
      <c r="M52" s="118">
        <f t="shared" si="1"/>
        <v>21.22</v>
      </c>
      <c r="N52" s="119" t="str">
        <f t="shared" si="16"/>
        <v>m</v>
      </c>
      <c r="O52" s="9"/>
      <c r="P52" s="15">
        <f t="shared" si="17"/>
        <v>21.22</v>
      </c>
      <c r="Q52" s="15">
        <f t="shared" si="18"/>
        <v>45.879999999999995</v>
      </c>
      <c r="R52" s="15">
        <f t="shared" si="19"/>
        <v>9999</v>
      </c>
      <c r="S52" s="15">
        <f t="shared" si="20"/>
        <v>21.22</v>
      </c>
      <c r="T52" s="16">
        <f t="shared" si="28"/>
        <v>40000</v>
      </c>
      <c r="U52" s="16">
        <f t="shared" si="29"/>
        <v>9000</v>
      </c>
      <c r="V52" s="16">
        <f t="shared" si="30"/>
        <v>38</v>
      </c>
      <c r="W52" s="10">
        <f t="shared" si="21"/>
        <v>99999</v>
      </c>
      <c r="X52" s="10">
        <f t="shared" si="22"/>
        <v>9038</v>
      </c>
      <c r="Y52" s="10">
        <f t="shared" si="31"/>
        <v>41</v>
      </c>
      <c r="Z52" s="10">
        <f t="shared" si="32"/>
        <v>9</v>
      </c>
      <c r="AA52" s="10">
        <f t="shared" si="27"/>
        <v>99999.000052</v>
      </c>
      <c r="AB52" s="10">
        <f t="shared" si="27"/>
        <v>9038.000052</v>
      </c>
      <c r="AC52" s="10">
        <f t="shared" si="33"/>
        <v>46</v>
      </c>
      <c r="AD52" s="10">
        <f t="shared" si="34"/>
        <v>9</v>
      </c>
      <c r="AE52" s="10">
        <f t="shared" si="23"/>
        <v>99999.000052</v>
      </c>
      <c r="AF52" s="10">
        <f t="shared" si="24"/>
        <v>9038.000052</v>
      </c>
      <c r="AG52" s="10">
        <f t="shared" si="35"/>
        <v>46</v>
      </c>
      <c r="AH52" s="10">
        <f t="shared" si="36"/>
        <v>9</v>
      </c>
    </row>
    <row r="53" spans="1:34" s="5" customFormat="1" ht="16.5" customHeight="1">
      <c r="A53" s="5">
        <f t="shared" si="12"/>
        <v>999</v>
      </c>
      <c r="B53" s="5">
        <f t="shared" si="13"/>
        <v>11</v>
      </c>
      <c r="C53" s="5">
        <f t="shared" si="0"/>
        <v>999</v>
      </c>
      <c r="D53" s="5">
        <f t="shared" si="14"/>
        <v>11</v>
      </c>
      <c r="E53" s="89">
        <f t="shared" si="15"/>
        <v>11</v>
      </c>
      <c r="F53" s="90">
        <v>145</v>
      </c>
      <c r="G53" s="91">
        <v>80041</v>
      </c>
      <c r="H53" s="92" t="s">
        <v>110</v>
      </c>
      <c r="I53" s="93">
        <v>2007</v>
      </c>
      <c r="J53" s="92" t="s">
        <v>111</v>
      </c>
      <c r="K53" s="94">
        <v>22.41</v>
      </c>
      <c r="L53" s="95">
        <v>26.21</v>
      </c>
      <c r="M53" s="96">
        <f t="shared" si="1"/>
        <v>22.41</v>
      </c>
      <c r="N53" s="97" t="str">
        <f t="shared" si="16"/>
        <v>m</v>
      </c>
      <c r="O53" s="9"/>
      <c r="P53" s="15">
        <f t="shared" si="17"/>
        <v>22.41</v>
      </c>
      <c r="Q53" s="15">
        <f t="shared" si="18"/>
        <v>48.620000000000005</v>
      </c>
      <c r="R53" s="15">
        <f t="shared" si="19"/>
        <v>9999</v>
      </c>
      <c r="S53" s="15">
        <f t="shared" si="20"/>
        <v>22.41</v>
      </c>
      <c r="T53" s="16">
        <f t="shared" si="28"/>
        <v>40000</v>
      </c>
      <c r="U53" s="16">
        <f t="shared" si="29"/>
        <v>11000</v>
      </c>
      <c r="V53" s="16">
        <f t="shared" si="30"/>
        <v>41</v>
      </c>
      <c r="W53" s="10">
        <f t="shared" si="21"/>
        <v>99999</v>
      </c>
      <c r="X53" s="10">
        <f t="shared" si="22"/>
        <v>11041</v>
      </c>
      <c r="Y53" s="10">
        <f t="shared" si="31"/>
        <v>41</v>
      </c>
      <c r="Z53" s="10">
        <f t="shared" si="32"/>
        <v>11</v>
      </c>
      <c r="AA53" s="10">
        <f t="shared" si="27"/>
        <v>99999.000053</v>
      </c>
      <c r="AB53" s="10">
        <f t="shared" si="27"/>
        <v>11041.000053</v>
      </c>
      <c r="AC53" s="10">
        <f t="shared" si="33"/>
        <v>47</v>
      </c>
      <c r="AD53" s="10">
        <f t="shared" si="34"/>
        <v>11</v>
      </c>
      <c r="AE53" s="10">
        <f t="shared" si="23"/>
        <v>99999.000053</v>
      </c>
      <c r="AF53" s="10">
        <f t="shared" si="24"/>
        <v>11041.000053</v>
      </c>
      <c r="AG53" s="10">
        <f t="shared" si="35"/>
        <v>47</v>
      </c>
      <c r="AH53" s="10">
        <f t="shared" si="36"/>
        <v>11</v>
      </c>
    </row>
    <row r="54" spans="1:34" s="5" customFormat="1" ht="16.5" customHeight="1" thickBot="1">
      <c r="A54" s="5">
        <f t="shared" si="12"/>
        <v>999</v>
      </c>
      <c r="B54" s="5">
        <f t="shared" si="13"/>
        <v>19</v>
      </c>
      <c r="C54" s="5">
        <f t="shared" si="0"/>
        <v>999</v>
      </c>
      <c r="D54" s="5">
        <f t="shared" si="14"/>
        <v>19</v>
      </c>
      <c r="E54" s="120">
        <f t="shared" si="15"/>
        <v>19</v>
      </c>
      <c r="F54" s="121">
        <v>146</v>
      </c>
      <c r="G54" s="122">
        <v>39081</v>
      </c>
      <c r="H54" s="123" t="s">
        <v>112</v>
      </c>
      <c r="I54" s="124">
        <v>2007</v>
      </c>
      <c r="J54" s="123" t="s">
        <v>113</v>
      </c>
      <c r="K54" s="125" t="s">
        <v>131</v>
      </c>
      <c r="L54" s="126" t="s">
        <v>131</v>
      </c>
      <c r="M54" s="127">
        <f t="shared" si="1"/>
        <v>0</v>
      </c>
      <c r="N54" s="128" t="str">
        <f t="shared" si="16"/>
        <v>m</v>
      </c>
      <c r="O54" s="9"/>
      <c r="P54" s="15">
        <f t="shared" si="17"/>
        <v>9999</v>
      </c>
      <c r="Q54" s="15">
        <f t="shared" si="18"/>
        <v>9999</v>
      </c>
      <c r="R54" s="15">
        <f t="shared" si="19"/>
        <v>9999</v>
      </c>
      <c r="S54" s="15">
        <f t="shared" si="20"/>
        <v>9999</v>
      </c>
      <c r="T54" s="16">
        <f t="shared" si="28"/>
        <v>40000</v>
      </c>
      <c r="U54" s="16">
        <f t="shared" si="29"/>
        <v>19000</v>
      </c>
      <c r="V54" s="16">
        <f t="shared" si="30"/>
        <v>58</v>
      </c>
      <c r="W54" s="10">
        <f t="shared" si="21"/>
        <v>99999</v>
      </c>
      <c r="X54" s="10">
        <f t="shared" si="22"/>
        <v>19058</v>
      </c>
      <c r="Y54" s="10">
        <f t="shared" si="31"/>
        <v>41</v>
      </c>
      <c r="Z54" s="10">
        <f t="shared" si="32"/>
        <v>19</v>
      </c>
      <c r="AA54" s="10">
        <f t="shared" si="27"/>
        <v>99999.000054</v>
      </c>
      <c r="AB54" s="10">
        <f t="shared" si="27"/>
        <v>19058.000054</v>
      </c>
      <c r="AC54" s="10">
        <f t="shared" si="33"/>
        <v>48</v>
      </c>
      <c r="AD54" s="10">
        <f t="shared" si="34"/>
        <v>19</v>
      </c>
      <c r="AE54" s="10">
        <f t="shared" si="23"/>
        <v>99999.000054</v>
      </c>
      <c r="AF54" s="10">
        <f t="shared" si="24"/>
        <v>19058.000054</v>
      </c>
      <c r="AG54" s="10">
        <f t="shared" si="35"/>
        <v>48</v>
      </c>
      <c r="AH54" s="10">
        <f t="shared" si="36"/>
        <v>19</v>
      </c>
    </row>
    <row r="55" spans="1:34" s="5" customFormat="1" ht="16.5" customHeight="1">
      <c r="A55" s="5">
        <f t="shared" si="12"/>
        <v>999</v>
      </c>
      <c r="B55" s="5">
        <f t="shared" si="13"/>
        <v>13</v>
      </c>
      <c r="C55" s="5">
        <f t="shared" si="0"/>
        <v>999</v>
      </c>
      <c r="D55" s="5">
        <f t="shared" si="14"/>
        <v>13</v>
      </c>
      <c r="E55" s="25">
        <f t="shared" si="15"/>
        <v>13</v>
      </c>
      <c r="F55" s="26">
        <v>147</v>
      </c>
      <c r="G55" s="75">
        <v>80381</v>
      </c>
      <c r="H55" s="52" t="s">
        <v>114</v>
      </c>
      <c r="I55" s="76">
        <v>2007</v>
      </c>
      <c r="J55" s="52" t="s">
        <v>44</v>
      </c>
      <c r="K55" s="29">
        <v>26.81</v>
      </c>
      <c r="L55" s="30">
        <v>25.19</v>
      </c>
      <c r="M55" s="31">
        <f t="shared" si="1"/>
        <v>25.19</v>
      </c>
      <c r="N55" s="32" t="str">
        <f t="shared" si="16"/>
        <v>m</v>
      </c>
      <c r="O55" s="9"/>
      <c r="P55" s="15">
        <f t="shared" si="17"/>
        <v>25.19</v>
      </c>
      <c r="Q55" s="15">
        <f t="shared" si="18"/>
        <v>52</v>
      </c>
      <c r="R55" s="15">
        <f t="shared" si="19"/>
        <v>9999</v>
      </c>
      <c r="S55" s="15">
        <f t="shared" si="20"/>
        <v>25.19</v>
      </c>
      <c r="T55" s="16">
        <f t="shared" si="28"/>
        <v>40000</v>
      </c>
      <c r="U55" s="16">
        <f t="shared" si="29"/>
        <v>13000</v>
      </c>
      <c r="V55" s="16">
        <f t="shared" si="30"/>
        <v>42</v>
      </c>
      <c r="W55" s="10">
        <f t="shared" si="21"/>
        <v>99999</v>
      </c>
      <c r="X55" s="10">
        <f t="shared" si="22"/>
        <v>13042</v>
      </c>
      <c r="Y55" s="10">
        <f t="shared" si="31"/>
        <v>41</v>
      </c>
      <c r="Z55" s="10">
        <f t="shared" si="32"/>
        <v>13</v>
      </c>
      <c r="AA55" s="10">
        <f t="shared" si="27"/>
        <v>99999.000055</v>
      </c>
      <c r="AB55" s="10">
        <f t="shared" si="27"/>
        <v>13042.000055</v>
      </c>
      <c r="AC55" s="10">
        <f t="shared" si="33"/>
        <v>49</v>
      </c>
      <c r="AD55" s="10">
        <f t="shared" si="34"/>
        <v>13</v>
      </c>
      <c r="AE55" s="10">
        <f t="shared" si="23"/>
        <v>99999.000055</v>
      </c>
      <c r="AF55" s="10">
        <f t="shared" si="24"/>
        <v>13042.000055</v>
      </c>
      <c r="AG55" s="10">
        <f t="shared" si="35"/>
        <v>49</v>
      </c>
      <c r="AH55" s="10">
        <f t="shared" si="36"/>
        <v>13</v>
      </c>
    </row>
    <row r="56" spans="1:34" s="5" customFormat="1" ht="16.5" customHeight="1">
      <c r="A56" s="5">
        <f t="shared" si="12"/>
        <v>999</v>
      </c>
      <c r="B56" s="5">
        <f t="shared" si="13"/>
        <v>3</v>
      </c>
      <c r="C56" s="5">
        <f t="shared" si="0"/>
        <v>999</v>
      </c>
      <c r="D56" s="5">
        <f t="shared" si="14"/>
        <v>3</v>
      </c>
      <c r="E56" s="41">
        <f t="shared" si="15"/>
        <v>3</v>
      </c>
      <c r="F56" s="42">
        <v>148</v>
      </c>
      <c r="G56" s="49">
        <v>35911</v>
      </c>
      <c r="H56" s="53" t="s">
        <v>115</v>
      </c>
      <c r="I56" s="54">
        <v>2008</v>
      </c>
      <c r="J56" s="53" t="s">
        <v>116</v>
      </c>
      <c r="K56" s="47">
        <v>19.44</v>
      </c>
      <c r="L56" s="45">
        <v>26.75</v>
      </c>
      <c r="M56" s="46">
        <f t="shared" si="1"/>
        <v>19.44</v>
      </c>
      <c r="N56" s="48" t="str">
        <f t="shared" si="16"/>
        <v>m</v>
      </c>
      <c r="O56" s="9"/>
      <c r="P56" s="15">
        <f t="shared" si="17"/>
        <v>19.44</v>
      </c>
      <c r="Q56" s="15">
        <f t="shared" si="18"/>
        <v>46.19</v>
      </c>
      <c r="R56" s="15">
        <f t="shared" si="19"/>
        <v>9999</v>
      </c>
      <c r="S56" s="15">
        <f t="shared" si="20"/>
        <v>19.44</v>
      </c>
      <c r="T56" s="16">
        <f t="shared" si="28"/>
        <v>40000</v>
      </c>
      <c r="U56" s="16">
        <f t="shared" si="29"/>
        <v>3000</v>
      </c>
      <c r="V56" s="16">
        <f t="shared" si="30"/>
        <v>39</v>
      </c>
      <c r="W56" s="10">
        <f t="shared" si="21"/>
        <v>99999</v>
      </c>
      <c r="X56" s="10">
        <f t="shared" si="22"/>
        <v>3039</v>
      </c>
      <c r="Y56" s="10">
        <f t="shared" si="31"/>
        <v>41</v>
      </c>
      <c r="Z56" s="10">
        <f t="shared" si="32"/>
        <v>3</v>
      </c>
      <c r="AA56" s="10">
        <f t="shared" si="27"/>
        <v>99999.000056</v>
      </c>
      <c r="AB56" s="10">
        <f t="shared" si="27"/>
        <v>3039.000056</v>
      </c>
      <c r="AC56" s="10">
        <f t="shared" si="33"/>
        <v>50</v>
      </c>
      <c r="AD56" s="10">
        <f t="shared" si="34"/>
        <v>3</v>
      </c>
      <c r="AE56" s="10">
        <f t="shared" si="23"/>
        <v>99999.000056</v>
      </c>
      <c r="AF56" s="10">
        <f t="shared" si="24"/>
        <v>3039.000056</v>
      </c>
      <c r="AG56" s="10">
        <f t="shared" si="35"/>
        <v>50</v>
      </c>
      <c r="AH56" s="10">
        <f t="shared" si="36"/>
        <v>3</v>
      </c>
    </row>
    <row r="57" spans="1:34" s="5" customFormat="1" ht="16.5" customHeight="1" thickBot="1">
      <c r="A57" s="5">
        <f t="shared" si="12"/>
        <v>999</v>
      </c>
      <c r="B57" s="5">
        <f t="shared" si="13"/>
        <v>1</v>
      </c>
      <c r="C57" s="5">
        <f t="shared" si="0"/>
        <v>999</v>
      </c>
      <c r="D57" s="5">
        <f t="shared" si="14"/>
        <v>1</v>
      </c>
      <c r="E57" s="33">
        <f t="shared" si="15"/>
        <v>1</v>
      </c>
      <c r="F57" s="34">
        <v>149</v>
      </c>
      <c r="G57" s="77">
        <v>50901</v>
      </c>
      <c r="H57" s="78" t="s">
        <v>117</v>
      </c>
      <c r="I57" s="79">
        <v>2007</v>
      </c>
      <c r="J57" s="78" t="s">
        <v>118</v>
      </c>
      <c r="K57" s="37">
        <v>19.16</v>
      </c>
      <c r="L57" s="38" t="s">
        <v>132</v>
      </c>
      <c r="M57" s="39">
        <f t="shared" si="1"/>
        <v>19.16</v>
      </c>
      <c r="N57" s="40" t="str">
        <f t="shared" si="16"/>
        <v>m</v>
      </c>
      <c r="O57" s="9"/>
      <c r="P57" s="15">
        <f t="shared" si="17"/>
        <v>19.16</v>
      </c>
      <c r="Q57" s="15">
        <f t="shared" si="18"/>
        <v>519.16</v>
      </c>
      <c r="R57" s="15">
        <f t="shared" si="19"/>
        <v>9999</v>
      </c>
      <c r="S57" s="15">
        <f t="shared" si="20"/>
        <v>19.16</v>
      </c>
      <c r="T57" s="16">
        <f t="shared" si="28"/>
        <v>40000</v>
      </c>
      <c r="U57" s="16">
        <f t="shared" si="29"/>
        <v>1000</v>
      </c>
      <c r="V57" s="16">
        <f t="shared" si="30"/>
        <v>51</v>
      </c>
      <c r="W57" s="10">
        <f t="shared" si="21"/>
        <v>99999</v>
      </c>
      <c r="X57" s="10">
        <f t="shared" si="22"/>
        <v>1051</v>
      </c>
      <c r="Y57" s="10">
        <f t="shared" si="31"/>
        <v>41</v>
      </c>
      <c r="Z57" s="10">
        <f t="shared" si="32"/>
        <v>1</v>
      </c>
      <c r="AA57" s="10">
        <f t="shared" si="27"/>
        <v>99999.000057</v>
      </c>
      <c r="AB57" s="10">
        <f t="shared" si="27"/>
        <v>1051.000057</v>
      </c>
      <c r="AC57" s="10">
        <f t="shared" si="33"/>
        <v>51</v>
      </c>
      <c r="AD57" s="10">
        <f t="shared" si="34"/>
        <v>1</v>
      </c>
      <c r="AE57" s="10">
        <f t="shared" si="23"/>
        <v>99999.000057</v>
      </c>
      <c r="AF57" s="10">
        <f t="shared" si="24"/>
        <v>1051.000057</v>
      </c>
      <c r="AG57" s="10">
        <f t="shared" si="35"/>
        <v>51</v>
      </c>
      <c r="AH57" s="10">
        <f t="shared" si="36"/>
        <v>1</v>
      </c>
    </row>
    <row r="58" spans="1:34" s="5" customFormat="1" ht="16.5" customHeight="1">
      <c r="A58" s="5">
        <f t="shared" si="12"/>
        <v>999</v>
      </c>
      <c r="B58" s="5">
        <f t="shared" si="13"/>
        <v>10</v>
      </c>
      <c r="C58" s="5">
        <f t="shared" si="0"/>
        <v>999</v>
      </c>
      <c r="D58" s="5">
        <f t="shared" si="14"/>
        <v>10</v>
      </c>
      <c r="E58" s="111">
        <f t="shared" si="15"/>
        <v>10</v>
      </c>
      <c r="F58" s="112">
        <v>150</v>
      </c>
      <c r="G58" s="113">
        <v>79911</v>
      </c>
      <c r="H58" s="114" t="s">
        <v>119</v>
      </c>
      <c r="I58" s="115">
        <v>2007</v>
      </c>
      <c r="J58" s="114" t="s">
        <v>105</v>
      </c>
      <c r="K58" s="116">
        <v>22.13</v>
      </c>
      <c r="L58" s="117">
        <v>23.33</v>
      </c>
      <c r="M58" s="118">
        <f t="shared" si="1"/>
        <v>22.13</v>
      </c>
      <c r="N58" s="119" t="str">
        <f t="shared" si="16"/>
        <v>m</v>
      </c>
      <c r="O58" s="9"/>
      <c r="P58" s="15">
        <f t="shared" si="17"/>
        <v>22.13</v>
      </c>
      <c r="Q58" s="15">
        <f t="shared" si="18"/>
        <v>45.459999999999994</v>
      </c>
      <c r="R58" s="15">
        <f t="shared" si="19"/>
        <v>9999</v>
      </c>
      <c r="S58" s="15">
        <f t="shared" si="20"/>
        <v>22.13</v>
      </c>
      <c r="T58" s="16">
        <f t="shared" si="28"/>
        <v>40000</v>
      </c>
      <c r="U58" s="16">
        <f t="shared" si="29"/>
        <v>10000</v>
      </c>
      <c r="V58" s="16">
        <f t="shared" si="30"/>
        <v>36</v>
      </c>
      <c r="W58" s="10">
        <f t="shared" si="21"/>
        <v>99999</v>
      </c>
      <c r="X58" s="10">
        <f t="shared" si="22"/>
        <v>10036</v>
      </c>
      <c r="Y58" s="10">
        <f t="shared" si="31"/>
        <v>41</v>
      </c>
      <c r="Z58" s="10">
        <f t="shared" si="32"/>
        <v>10</v>
      </c>
      <c r="AA58" s="10">
        <f t="shared" si="27"/>
        <v>99999.000058</v>
      </c>
      <c r="AB58" s="10">
        <f t="shared" si="27"/>
        <v>10036.000058</v>
      </c>
      <c r="AC58" s="10">
        <f t="shared" si="33"/>
        <v>52</v>
      </c>
      <c r="AD58" s="10">
        <f t="shared" si="34"/>
        <v>10</v>
      </c>
      <c r="AE58" s="10">
        <f t="shared" si="23"/>
        <v>99999.000058</v>
      </c>
      <c r="AF58" s="10">
        <f t="shared" si="24"/>
        <v>10036.000058</v>
      </c>
      <c r="AG58" s="10">
        <f t="shared" si="35"/>
        <v>52</v>
      </c>
      <c r="AH58" s="10">
        <f t="shared" si="36"/>
        <v>10</v>
      </c>
    </row>
    <row r="59" spans="1:34" s="5" customFormat="1" ht="16.5" customHeight="1">
      <c r="A59" s="5">
        <f t="shared" si="12"/>
        <v>999</v>
      </c>
      <c r="B59" s="5">
        <f t="shared" si="13"/>
        <v>6</v>
      </c>
      <c r="C59" s="5">
        <f t="shared" si="0"/>
        <v>999</v>
      </c>
      <c r="D59" s="5">
        <f t="shared" si="14"/>
        <v>6</v>
      </c>
      <c r="E59" s="89">
        <f t="shared" si="15"/>
        <v>6</v>
      </c>
      <c r="F59" s="90">
        <v>151</v>
      </c>
      <c r="G59" s="91">
        <v>78601</v>
      </c>
      <c r="H59" s="92" t="s">
        <v>120</v>
      </c>
      <c r="I59" s="93">
        <v>2007</v>
      </c>
      <c r="J59" s="92" t="s">
        <v>56</v>
      </c>
      <c r="K59" s="94">
        <v>20.27</v>
      </c>
      <c r="L59" s="95">
        <v>33.84</v>
      </c>
      <c r="M59" s="96">
        <f t="shared" si="1"/>
        <v>20.27</v>
      </c>
      <c r="N59" s="97" t="str">
        <f t="shared" si="16"/>
        <v>m</v>
      </c>
      <c r="O59" s="9"/>
      <c r="P59" s="15">
        <f t="shared" si="17"/>
        <v>20.27</v>
      </c>
      <c r="Q59" s="15">
        <f t="shared" si="18"/>
        <v>54.11</v>
      </c>
      <c r="R59" s="15">
        <f t="shared" si="19"/>
        <v>9999</v>
      </c>
      <c r="S59" s="15">
        <f t="shared" si="20"/>
        <v>20.27</v>
      </c>
      <c r="T59" s="16">
        <f t="shared" si="28"/>
        <v>40000</v>
      </c>
      <c r="U59" s="16">
        <f t="shared" si="29"/>
        <v>6000</v>
      </c>
      <c r="V59" s="16">
        <f t="shared" si="30"/>
        <v>44</v>
      </c>
      <c r="W59" s="10">
        <f t="shared" si="21"/>
        <v>99999</v>
      </c>
      <c r="X59" s="10">
        <f t="shared" si="22"/>
        <v>6044</v>
      </c>
      <c r="Y59" s="10">
        <f t="shared" si="31"/>
        <v>41</v>
      </c>
      <c r="Z59" s="10">
        <f t="shared" si="32"/>
        <v>6</v>
      </c>
      <c r="AA59" s="10">
        <f t="shared" si="27"/>
        <v>99999.000059</v>
      </c>
      <c r="AB59" s="10">
        <f t="shared" si="27"/>
        <v>6044.000059</v>
      </c>
      <c r="AC59" s="10">
        <f t="shared" si="33"/>
        <v>53</v>
      </c>
      <c r="AD59" s="10">
        <f t="shared" si="34"/>
        <v>6</v>
      </c>
      <c r="AE59" s="10">
        <f t="shared" si="23"/>
        <v>99999.000059</v>
      </c>
      <c r="AF59" s="10">
        <f t="shared" si="24"/>
        <v>6044.000059</v>
      </c>
      <c r="AG59" s="10">
        <f t="shared" si="35"/>
        <v>53</v>
      </c>
      <c r="AH59" s="10">
        <f t="shared" si="36"/>
        <v>6</v>
      </c>
    </row>
    <row r="60" spans="1:34" s="5" customFormat="1" ht="16.5" customHeight="1" thickBot="1">
      <c r="A60" s="5">
        <f t="shared" si="12"/>
        <v>999</v>
      </c>
      <c r="B60" s="5">
        <f t="shared" si="13"/>
        <v>17</v>
      </c>
      <c r="C60" s="5">
        <f t="shared" si="0"/>
        <v>999</v>
      </c>
      <c r="D60" s="5">
        <f t="shared" si="14"/>
        <v>17</v>
      </c>
      <c r="E60" s="120">
        <f t="shared" si="15"/>
        <v>17</v>
      </c>
      <c r="F60" s="121">
        <v>152</v>
      </c>
      <c r="G60" s="122">
        <v>80251</v>
      </c>
      <c r="H60" s="123" t="s">
        <v>121</v>
      </c>
      <c r="I60" s="124">
        <v>2007</v>
      </c>
      <c r="J60" s="123" t="s">
        <v>80</v>
      </c>
      <c r="K60" s="125" t="s">
        <v>132</v>
      </c>
      <c r="L60" s="126">
        <v>26.94</v>
      </c>
      <c r="M60" s="127">
        <f t="shared" si="1"/>
        <v>26.94</v>
      </c>
      <c r="N60" s="128" t="str">
        <f t="shared" si="16"/>
        <v>m</v>
      </c>
      <c r="O60" s="9"/>
      <c r="P60" s="15">
        <f t="shared" si="17"/>
        <v>26.94</v>
      </c>
      <c r="Q60" s="15">
        <f t="shared" si="18"/>
        <v>526.94</v>
      </c>
      <c r="R60" s="15">
        <f t="shared" si="19"/>
        <v>9999</v>
      </c>
      <c r="S60" s="15">
        <f t="shared" si="20"/>
        <v>26.94</v>
      </c>
      <c r="T60" s="16">
        <f t="shared" si="28"/>
        <v>40000</v>
      </c>
      <c r="U60" s="16">
        <f t="shared" si="29"/>
        <v>17000</v>
      </c>
      <c r="V60" s="16">
        <f t="shared" si="30"/>
        <v>55</v>
      </c>
      <c r="W60" s="10">
        <f t="shared" si="21"/>
        <v>99999</v>
      </c>
      <c r="X60" s="10">
        <f t="shared" si="22"/>
        <v>17055</v>
      </c>
      <c r="Y60" s="10">
        <f t="shared" si="31"/>
        <v>41</v>
      </c>
      <c r="Z60" s="10">
        <f t="shared" si="32"/>
        <v>17</v>
      </c>
      <c r="AA60" s="10">
        <f t="shared" si="27"/>
        <v>99999.00006</v>
      </c>
      <c r="AB60" s="10">
        <f t="shared" si="27"/>
        <v>17055.00006</v>
      </c>
      <c r="AC60" s="10">
        <f t="shared" si="33"/>
        <v>54</v>
      </c>
      <c r="AD60" s="10">
        <f t="shared" si="34"/>
        <v>17</v>
      </c>
      <c r="AE60" s="10">
        <f t="shared" si="23"/>
        <v>99999.00006</v>
      </c>
      <c r="AF60" s="10">
        <f t="shared" si="24"/>
        <v>17055.00006</v>
      </c>
      <c r="AG60" s="10">
        <f t="shared" si="35"/>
        <v>54</v>
      </c>
      <c r="AH60" s="10">
        <f t="shared" si="36"/>
        <v>17</v>
      </c>
    </row>
    <row r="61" spans="1:34" s="5" customFormat="1" ht="16.5" customHeight="1">
      <c r="A61" s="5">
        <f t="shared" si="12"/>
        <v>999</v>
      </c>
      <c r="B61" s="5">
        <f t="shared" si="13"/>
        <v>2</v>
      </c>
      <c r="C61" s="5">
        <f t="shared" si="0"/>
        <v>999</v>
      </c>
      <c r="D61" s="5">
        <f t="shared" si="14"/>
        <v>2</v>
      </c>
      <c r="E61" s="25">
        <f t="shared" si="15"/>
        <v>2</v>
      </c>
      <c r="F61" s="26">
        <v>153</v>
      </c>
      <c r="G61" s="75">
        <v>63711</v>
      </c>
      <c r="H61" s="52" t="s">
        <v>122</v>
      </c>
      <c r="I61" s="76">
        <v>2008</v>
      </c>
      <c r="J61" s="52" t="s">
        <v>123</v>
      </c>
      <c r="K61" s="29">
        <v>19.22</v>
      </c>
      <c r="L61" s="30">
        <v>21.72</v>
      </c>
      <c r="M61" s="31">
        <f t="shared" si="1"/>
        <v>19.22</v>
      </c>
      <c r="N61" s="32" t="str">
        <f t="shared" si="16"/>
        <v>m</v>
      </c>
      <c r="O61" s="9"/>
      <c r="P61" s="15">
        <f t="shared" si="17"/>
        <v>19.22</v>
      </c>
      <c r="Q61" s="15">
        <f t="shared" si="18"/>
        <v>40.94</v>
      </c>
      <c r="R61" s="15">
        <f t="shared" si="19"/>
        <v>9999</v>
      </c>
      <c r="S61" s="15">
        <f t="shared" si="20"/>
        <v>19.22</v>
      </c>
      <c r="T61" s="16">
        <f t="shared" si="28"/>
        <v>40000</v>
      </c>
      <c r="U61" s="16">
        <f t="shared" si="29"/>
        <v>2000</v>
      </c>
      <c r="V61" s="16">
        <f t="shared" si="30"/>
        <v>28</v>
      </c>
      <c r="W61" s="10">
        <f t="shared" si="21"/>
        <v>99999</v>
      </c>
      <c r="X61" s="10">
        <f t="shared" si="22"/>
        <v>2028</v>
      </c>
      <c r="Y61" s="10">
        <f t="shared" si="31"/>
        <v>41</v>
      </c>
      <c r="Z61" s="10">
        <f t="shared" si="32"/>
        <v>2</v>
      </c>
      <c r="AA61" s="10">
        <f t="shared" si="27"/>
        <v>99999.000061</v>
      </c>
      <c r="AB61" s="10">
        <f t="shared" si="27"/>
        <v>2028.000061</v>
      </c>
      <c r="AC61" s="10">
        <f t="shared" si="33"/>
        <v>55</v>
      </c>
      <c r="AD61" s="10">
        <f t="shared" si="34"/>
        <v>2</v>
      </c>
      <c r="AE61" s="10">
        <f t="shared" si="23"/>
        <v>99999.000061</v>
      </c>
      <c r="AF61" s="10">
        <f t="shared" si="24"/>
        <v>2028.000061</v>
      </c>
      <c r="AG61" s="10">
        <f t="shared" si="35"/>
        <v>55</v>
      </c>
      <c r="AH61" s="10">
        <f t="shared" si="36"/>
        <v>2</v>
      </c>
    </row>
    <row r="62" spans="1:34" s="5" customFormat="1" ht="16.5" customHeight="1">
      <c r="A62" s="5">
        <f t="shared" si="12"/>
        <v>999</v>
      </c>
      <c r="B62" s="5">
        <f t="shared" si="13"/>
        <v>4</v>
      </c>
      <c r="C62" s="5">
        <f t="shared" si="0"/>
        <v>999</v>
      </c>
      <c r="D62" s="5">
        <f t="shared" si="14"/>
        <v>4</v>
      </c>
      <c r="E62" s="41">
        <f t="shared" si="15"/>
        <v>4</v>
      </c>
      <c r="F62" s="42">
        <v>154</v>
      </c>
      <c r="G62" s="49">
        <v>80421</v>
      </c>
      <c r="H62" s="53" t="s">
        <v>124</v>
      </c>
      <c r="I62" s="54">
        <v>2007</v>
      </c>
      <c r="J62" s="53" t="s">
        <v>72</v>
      </c>
      <c r="K62" s="47">
        <v>19.87</v>
      </c>
      <c r="L62" s="45">
        <v>19.77</v>
      </c>
      <c r="M62" s="46">
        <f t="shared" si="1"/>
        <v>19.77</v>
      </c>
      <c r="N62" s="48" t="str">
        <f t="shared" si="16"/>
        <v>m</v>
      </c>
      <c r="O62" s="9"/>
      <c r="P62" s="15">
        <f t="shared" si="17"/>
        <v>19.77</v>
      </c>
      <c r="Q62" s="15">
        <f t="shared" si="18"/>
        <v>39.64</v>
      </c>
      <c r="R62" s="15">
        <f t="shared" si="19"/>
        <v>9999</v>
      </c>
      <c r="S62" s="15">
        <f t="shared" si="20"/>
        <v>19.77</v>
      </c>
      <c r="T62" s="16">
        <f t="shared" si="28"/>
        <v>40000</v>
      </c>
      <c r="U62" s="16">
        <f t="shared" si="29"/>
        <v>4000</v>
      </c>
      <c r="V62" s="16">
        <f t="shared" si="30"/>
        <v>21</v>
      </c>
      <c r="W62" s="10">
        <f t="shared" si="21"/>
        <v>99999</v>
      </c>
      <c r="X62" s="10">
        <f t="shared" si="22"/>
        <v>4021</v>
      </c>
      <c r="Y62" s="10">
        <f t="shared" si="31"/>
        <v>41</v>
      </c>
      <c r="Z62" s="10">
        <f t="shared" si="32"/>
        <v>4</v>
      </c>
      <c r="AA62" s="10">
        <f t="shared" si="27"/>
        <v>99999.000062</v>
      </c>
      <c r="AB62" s="10">
        <f t="shared" si="27"/>
        <v>4021.000062</v>
      </c>
      <c r="AC62" s="10">
        <f t="shared" si="33"/>
        <v>56</v>
      </c>
      <c r="AD62" s="10">
        <f t="shared" si="34"/>
        <v>4</v>
      </c>
      <c r="AE62" s="10">
        <f t="shared" si="23"/>
        <v>99999.000062</v>
      </c>
      <c r="AF62" s="10">
        <f t="shared" si="24"/>
        <v>4021.000062</v>
      </c>
      <c r="AG62" s="10">
        <f t="shared" si="35"/>
        <v>56</v>
      </c>
      <c r="AH62" s="10">
        <f t="shared" si="36"/>
        <v>4</v>
      </c>
    </row>
    <row r="63" spans="1:34" s="5" customFormat="1" ht="16.5" customHeight="1" thickBot="1">
      <c r="A63" s="5">
        <f t="shared" si="12"/>
        <v>999</v>
      </c>
      <c r="B63" s="5">
        <f t="shared" si="13"/>
        <v>12</v>
      </c>
      <c r="C63" s="5">
        <f t="shared" si="0"/>
        <v>999</v>
      </c>
      <c r="D63" s="5">
        <f t="shared" si="14"/>
        <v>12</v>
      </c>
      <c r="E63" s="33">
        <f t="shared" si="15"/>
        <v>12</v>
      </c>
      <c r="F63" s="34">
        <v>155</v>
      </c>
      <c r="G63" s="77">
        <v>76601</v>
      </c>
      <c r="H63" s="78" t="s">
        <v>125</v>
      </c>
      <c r="I63" s="79">
        <v>2008</v>
      </c>
      <c r="J63" s="78" t="s">
        <v>111</v>
      </c>
      <c r="K63" s="37">
        <v>23.08</v>
      </c>
      <c r="L63" s="38" t="s">
        <v>132</v>
      </c>
      <c r="M63" s="39">
        <f t="shared" si="1"/>
        <v>23.08</v>
      </c>
      <c r="N63" s="40" t="str">
        <f t="shared" si="16"/>
        <v>m</v>
      </c>
      <c r="O63" s="9"/>
      <c r="P63" s="15">
        <f t="shared" si="17"/>
        <v>23.08</v>
      </c>
      <c r="Q63" s="15">
        <f t="shared" si="18"/>
        <v>523.08</v>
      </c>
      <c r="R63" s="15">
        <f t="shared" si="19"/>
        <v>9999</v>
      </c>
      <c r="S63" s="15">
        <f t="shared" si="20"/>
        <v>23.08</v>
      </c>
      <c r="T63" s="16">
        <f t="shared" si="28"/>
        <v>40000</v>
      </c>
      <c r="U63" s="16">
        <f t="shared" si="29"/>
        <v>12000</v>
      </c>
      <c r="V63" s="16">
        <f t="shared" si="30"/>
        <v>53</v>
      </c>
      <c r="W63" s="10">
        <f t="shared" si="21"/>
        <v>99999</v>
      </c>
      <c r="X63" s="10">
        <f t="shared" si="22"/>
        <v>12053</v>
      </c>
      <c r="Y63" s="10">
        <f t="shared" si="31"/>
        <v>41</v>
      </c>
      <c r="Z63" s="10">
        <f t="shared" si="32"/>
        <v>12</v>
      </c>
      <c r="AA63" s="10">
        <f t="shared" si="27"/>
        <v>99999.000063</v>
      </c>
      <c r="AB63" s="10">
        <f t="shared" si="27"/>
        <v>12053.000063</v>
      </c>
      <c r="AC63" s="10">
        <f t="shared" si="33"/>
        <v>57</v>
      </c>
      <c r="AD63" s="10">
        <f t="shared" si="34"/>
        <v>12</v>
      </c>
      <c r="AE63" s="10">
        <f t="shared" si="23"/>
        <v>99999.000063</v>
      </c>
      <c r="AF63" s="10">
        <f t="shared" si="24"/>
        <v>12053.000063</v>
      </c>
      <c r="AG63" s="10">
        <f t="shared" si="35"/>
        <v>57</v>
      </c>
      <c r="AH63" s="10">
        <f t="shared" si="36"/>
        <v>12</v>
      </c>
    </row>
    <row r="64" spans="1:34" s="5" customFormat="1" ht="16.5" customHeight="1">
      <c r="A64" s="5">
        <f t="shared" si="12"/>
        <v>999</v>
      </c>
      <c r="B64" s="5">
        <f t="shared" si="13"/>
        <v>7</v>
      </c>
      <c r="C64" s="5">
        <f t="shared" si="0"/>
        <v>999</v>
      </c>
      <c r="D64" s="5">
        <f t="shared" si="14"/>
        <v>7</v>
      </c>
      <c r="E64" s="111">
        <f t="shared" si="15"/>
        <v>7</v>
      </c>
      <c r="F64" s="112">
        <v>159</v>
      </c>
      <c r="G64" s="113">
        <v>27391</v>
      </c>
      <c r="H64" s="114" t="s">
        <v>129</v>
      </c>
      <c r="I64" s="115">
        <v>2007</v>
      </c>
      <c r="J64" s="114" t="s">
        <v>130</v>
      </c>
      <c r="K64" s="116">
        <v>20.37</v>
      </c>
      <c r="L64" s="117">
        <v>20.34</v>
      </c>
      <c r="M64" s="118">
        <f t="shared" si="1"/>
        <v>20.34</v>
      </c>
      <c r="N64" s="119" t="str">
        <f t="shared" si="16"/>
        <v>m</v>
      </c>
      <c r="O64" s="9"/>
      <c r="P64" s="15">
        <f t="shared" si="17"/>
        <v>20.34</v>
      </c>
      <c r="Q64" s="15">
        <f t="shared" si="18"/>
        <v>40.71</v>
      </c>
      <c r="R64" s="15">
        <f t="shared" si="19"/>
        <v>9999</v>
      </c>
      <c r="S64" s="15">
        <f t="shared" si="20"/>
        <v>20.34</v>
      </c>
      <c r="T64" s="16">
        <f t="shared" si="28"/>
        <v>40000</v>
      </c>
      <c r="U64" s="16">
        <f t="shared" si="29"/>
        <v>7000</v>
      </c>
      <c r="V64" s="16">
        <f t="shared" si="30"/>
        <v>26</v>
      </c>
      <c r="W64" s="10">
        <f t="shared" si="21"/>
        <v>99999</v>
      </c>
      <c r="X64" s="10">
        <f t="shared" si="22"/>
        <v>7026</v>
      </c>
      <c r="Y64" s="10">
        <f t="shared" si="31"/>
        <v>41</v>
      </c>
      <c r="Z64" s="10">
        <f t="shared" si="32"/>
        <v>7</v>
      </c>
      <c r="AA64" s="10">
        <f t="shared" si="27"/>
        <v>99999.000064</v>
      </c>
      <c r="AB64" s="10">
        <f t="shared" si="27"/>
        <v>7026.000064</v>
      </c>
      <c r="AC64" s="10">
        <f t="shared" si="33"/>
        <v>58</v>
      </c>
      <c r="AD64" s="10">
        <f t="shared" si="34"/>
        <v>7</v>
      </c>
      <c r="AE64" s="10">
        <f t="shared" si="23"/>
        <v>99999.000064</v>
      </c>
      <c r="AF64" s="10">
        <f t="shared" si="24"/>
        <v>7026.000064</v>
      </c>
      <c r="AG64" s="10">
        <f t="shared" si="35"/>
        <v>58</v>
      </c>
      <c r="AH64" s="10">
        <f t="shared" si="36"/>
        <v>7</v>
      </c>
    </row>
    <row r="65" spans="1:34" s="5" customFormat="1" ht="16.5" customHeight="1">
      <c r="A65" s="5">
        <f t="shared" si="12"/>
        <v>999</v>
      </c>
      <c r="B65" s="5">
        <f t="shared" si="13"/>
        <v>15</v>
      </c>
      <c r="C65" s="5">
        <f t="shared" si="0"/>
        <v>999</v>
      </c>
      <c r="D65" s="5">
        <f t="shared" si="14"/>
        <v>15</v>
      </c>
      <c r="E65" s="89">
        <f t="shared" si="15"/>
        <v>15</v>
      </c>
      <c r="F65" s="90">
        <v>157</v>
      </c>
      <c r="G65" s="91">
        <v>77241</v>
      </c>
      <c r="H65" s="92" t="s">
        <v>127</v>
      </c>
      <c r="I65" s="93">
        <v>2008</v>
      </c>
      <c r="J65" s="92" t="s">
        <v>44</v>
      </c>
      <c r="K65" s="94">
        <v>25.95</v>
      </c>
      <c r="L65" s="95">
        <v>26.28</v>
      </c>
      <c r="M65" s="96">
        <f t="shared" si="1"/>
        <v>25.95</v>
      </c>
      <c r="N65" s="97" t="str">
        <f t="shared" si="16"/>
        <v>m</v>
      </c>
      <c r="O65" s="9"/>
      <c r="P65" s="15">
        <f t="shared" si="17"/>
        <v>25.95</v>
      </c>
      <c r="Q65" s="15">
        <f t="shared" si="18"/>
        <v>52.230000000000004</v>
      </c>
      <c r="R65" s="15">
        <f t="shared" si="19"/>
        <v>9999</v>
      </c>
      <c r="S65" s="15">
        <f t="shared" si="20"/>
        <v>25.95</v>
      </c>
      <c r="T65" s="16">
        <f t="shared" si="28"/>
        <v>40000</v>
      </c>
      <c r="U65" s="16">
        <f t="shared" si="29"/>
        <v>15000</v>
      </c>
      <c r="V65" s="16">
        <f t="shared" si="30"/>
        <v>43</v>
      </c>
      <c r="W65" s="10">
        <f t="shared" si="21"/>
        <v>99999</v>
      </c>
      <c r="X65" s="10">
        <f t="shared" si="22"/>
        <v>15043</v>
      </c>
      <c r="Y65" s="10">
        <f t="shared" si="31"/>
        <v>41</v>
      </c>
      <c r="Z65" s="10">
        <f t="shared" si="32"/>
        <v>15</v>
      </c>
      <c r="AA65" s="10">
        <f t="shared" si="27"/>
        <v>99999.000065</v>
      </c>
      <c r="AB65" s="10">
        <f t="shared" si="27"/>
        <v>15043.000065</v>
      </c>
      <c r="AC65" s="10">
        <f t="shared" si="33"/>
        <v>59</v>
      </c>
      <c r="AD65" s="10">
        <f t="shared" si="34"/>
        <v>15</v>
      </c>
      <c r="AE65" s="10">
        <f t="shared" si="23"/>
        <v>99999.000065</v>
      </c>
      <c r="AF65" s="10">
        <f t="shared" si="24"/>
        <v>15043.000065</v>
      </c>
      <c r="AG65" s="10">
        <f t="shared" si="35"/>
        <v>59</v>
      </c>
      <c r="AH65" s="10">
        <f t="shared" si="36"/>
        <v>15</v>
      </c>
    </row>
    <row r="66" spans="1:34" s="5" customFormat="1" ht="16.5" customHeight="1" thickBot="1">
      <c r="A66" s="5">
        <f t="shared" si="12"/>
        <v>999</v>
      </c>
      <c r="B66" s="5">
        <f t="shared" si="13"/>
        <v>16</v>
      </c>
      <c r="C66" s="5">
        <f t="shared" si="0"/>
        <v>999</v>
      </c>
      <c r="D66" s="5">
        <f t="shared" si="14"/>
        <v>16</v>
      </c>
      <c r="E66" s="120">
        <f t="shared" si="15"/>
        <v>16</v>
      </c>
      <c r="F66" s="121">
        <v>158</v>
      </c>
      <c r="G66" s="122">
        <v>79891</v>
      </c>
      <c r="H66" s="123" t="s">
        <v>128</v>
      </c>
      <c r="I66" s="124">
        <v>2007</v>
      </c>
      <c r="J66" s="123" t="s">
        <v>105</v>
      </c>
      <c r="K66" s="125">
        <v>28.03</v>
      </c>
      <c r="L66" s="126">
        <v>26.8</v>
      </c>
      <c r="M66" s="127">
        <f t="shared" si="1"/>
        <v>26.8</v>
      </c>
      <c r="N66" s="128" t="str">
        <f t="shared" si="16"/>
        <v>m</v>
      </c>
      <c r="O66" s="9"/>
      <c r="P66" s="15">
        <f t="shared" si="17"/>
        <v>26.8</v>
      </c>
      <c r="Q66" s="15">
        <f t="shared" si="18"/>
        <v>54.83</v>
      </c>
      <c r="R66" s="15">
        <f t="shared" si="19"/>
        <v>9999</v>
      </c>
      <c r="S66" s="15">
        <f t="shared" si="20"/>
        <v>26.8</v>
      </c>
      <c r="T66" s="16">
        <f t="shared" si="28"/>
        <v>40000</v>
      </c>
      <c r="U66" s="16">
        <f t="shared" si="29"/>
        <v>16000</v>
      </c>
      <c r="V66" s="16">
        <f t="shared" si="30"/>
        <v>45</v>
      </c>
      <c r="W66" s="10">
        <f t="shared" si="21"/>
        <v>99999</v>
      </c>
      <c r="X66" s="10">
        <f t="shared" si="22"/>
        <v>16045</v>
      </c>
      <c r="Y66" s="10">
        <f t="shared" si="31"/>
        <v>41</v>
      </c>
      <c r="Z66" s="10">
        <f t="shared" si="32"/>
        <v>16</v>
      </c>
      <c r="AA66" s="10">
        <f t="shared" si="27"/>
        <v>99999.000066</v>
      </c>
      <c r="AB66" s="10">
        <f t="shared" si="27"/>
        <v>16045.000066</v>
      </c>
      <c r="AC66" s="10">
        <f t="shared" si="33"/>
        <v>60</v>
      </c>
      <c r="AD66" s="10">
        <f t="shared" si="34"/>
        <v>16</v>
      </c>
      <c r="AE66" s="10">
        <f t="shared" si="23"/>
        <v>99999.000066</v>
      </c>
      <c r="AF66" s="10">
        <f t="shared" si="24"/>
        <v>16045.000066</v>
      </c>
      <c r="AG66" s="10">
        <f t="shared" si="35"/>
        <v>60</v>
      </c>
      <c r="AH66" s="10">
        <f t="shared" si="36"/>
        <v>16</v>
      </c>
    </row>
    <row r="67" spans="1:34" s="5" customFormat="1" ht="16.5" customHeight="1">
      <c r="A67" s="5">
        <f t="shared" si="12"/>
        <v>999</v>
      </c>
      <c r="B67" s="5">
        <f t="shared" si="13"/>
        <v>5</v>
      </c>
      <c r="C67" s="5">
        <f t="shared" si="0"/>
        <v>999</v>
      </c>
      <c r="D67" s="5">
        <f t="shared" si="14"/>
        <v>5</v>
      </c>
      <c r="E67" s="25">
        <f t="shared" si="15"/>
        <v>5</v>
      </c>
      <c r="F67" s="26">
        <v>156</v>
      </c>
      <c r="G67" s="75">
        <v>24621</v>
      </c>
      <c r="H67" s="52" t="s">
        <v>126</v>
      </c>
      <c r="I67" s="76">
        <v>2008</v>
      </c>
      <c r="J67" s="52" t="s">
        <v>97</v>
      </c>
      <c r="K67" s="29" t="s">
        <v>132</v>
      </c>
      <c r="L67" s="30">
        <v>20.17</v>
      </c>
      <c r="M67" s="31">
        <f t="shared" si="1"/>
        <v>20.17</v>
      </c>
      <c r="N67" s="32" t="str">
        <f t="shared" si="16"/>
        <v>m</v>
      </c>
      <c r="O67" s="9"/>
      <c r="P67" s="15">
        <f t="shared" si="17"/>
        <v>20.17</v>
      </c>
      <c r="Q67" s="15">
        <f t="shared" si="18"/>
        <v>520.17</v>
      </c>
      <c r="R67" s="15">
        <f t="shared" si="19"/>
        <v>9999</v>
      </c>
      <c r="S67" s="15">
        <f t="shared" si="20"/>
        <v>20.17</v>
      </c>
      <c r="T67" s="16">
        <f t="shared" si="28"/>
        <v>40000</v>
      </c>
      <c r="U67" s="16">
        <f t="shared" si="29"/>
        <v>5000</v>
      </c>
      <c r="V67" s="16">
        <f t="shared" si="30"/>
        <v>52</v>
      </c>
      <c r="W67" s="10">
        <f t="shared" si="21"/>
        <v>99999</v>
      </c>
      <c r="X67" s="10">
        <f t="shared" si="22"/>
        <v>5052</v>
      </c>
      <c r="Y67" s="10">
        <f t="shared" si="31"/>
        <v>41</v>
      </c>
      <c r="Z67" s="10">
        <f t="shared" si="32"/>
        <v>5</v>
      </c>
      <c r="AA67" s="10">
        <f t="shared" si="27"/>
        <v>99999.000067</v>
      </c>
      <c r="AB67" s="10">
        <f t="shared" si="27"/>
        <v>5052.000067</v>
      </c>
      <c r="AC67" s="10">
        <f t="shared" si="33"/>
        <v>61</v>
      </c>
      <c r="AD67" s="10">
        <f t="shared" si="34"/>
        <v>5</v>
      </c>
      <c r="AE67" s="10">
        <f t="shared" si="23"/>
        <v>99999.000067</v>
      </c>
      <c r="AF67" s="10">
        <f t="shared" si="24"/>
        <v>5052.000067</v>
      </c>
      <c r="AG67" s="10">
        <f t="shared" si="35"/>
        <v>61</v>
      </c>
      <c r="AH67" s="10">
        <f t="shared" si="36"/>
        <v>5</v>
      </c>
    </row>
    <row r="68" spans="1:34" s="5" customFormat="1" ht="16.5" customHeight="1">
      <c r="A68" s="5">
        <f t="shared" si="12"/>
        <v>999</v>
      </c>
      <c r="B68" s="5">
        <f t="shared" si="13"/>
        <v>999</v>
      </c>
      <c r="C68" s="5">
        <f t="shared" si="0"/>
        <v>999</v>
      </c>
      <c r="D68" s="5">
        <f t="shared" si="14"/>
        <v>999</v>
      </c>
      <c r="E68" s="41">
        <f t="shared" si="15"/>
        <v>999</v>
      </c>
      <c r="F68" s="42"/>
      <c r="G68" s="50"/>
      <c r="H68" s="44"/>
      <c r="I68" s="55"/>
      <c r="J68" s="44"/>
      <c r="K68" s="47"/>
      <c r="L68" s="45"/>
      <c r="M68" s="46">
        <f t="shared" si="1"/>
        <v>0</v>
      </c>
      <c r="N68" s="48">
        <f t="shared" si="16"/>
      </c>
      <c r="O68" s="9"/>
      <c r="P68" s="15">
        <f t="shared" si="17"/>
        <v>9999</v>
      </c>
      <c r="Q68" s="15">
        <f t="shared" si="18"/>
        <v>9999</v>
      </c>
      <c r="R68" s="15">
        <f t="shared" si="19"/>
        <v>9999</v>
      </c>
      <c r="S68" s="15">
        <f t="shared" si="20"/>
        <v>9999</v>
      </c>
      <c r="T68" s="16">
        <f t="shared" si="28"/>
        <v>40000</v>
      </c>
      <c r="U68" s="16">
        <f t="shared" si="29"/>
        <v>19000</v>
      </c>
      <c r="V68" s="16">
        <f t="shared" si="30"/>
        <v>58</v>
      </c>
      <c r="W68" s="10">
        <f t="shared" si="21"/>
        <v>99999</v>
      </c>
      <c r="X68" s="10">
        <f t="shared" si="22"/>
        <v>99999</v>
      </c>
      <c r="Y68" s="10">
        <f t="shared" si="31"/>
        <v>41</v>
      </c>
      <c r="Z68" s="10">
        <f t="shared" si="32"/>
        <v>20</v>
      </c>
      <c r="AA68" s="10">
        <f t="shared" si="27"/>
        <v>99999.000068</v>
      </c>
      <c r="AB68" s="10">
        <f t="shared" si="27"/>
        <v>99999.000068</v>
      </c>
      <c r="AC68" s="10">
        <f t="shared" si="33"/>
        <v>62</v>
      </c>
      <c r="AD68" s="10">
        <f t="shared" si="34"/>
        <v>62</v>
      </c>
      <c r="AE68" s="10">
        <f t="shared" si="23"/>
        <v>99999.000068</v>
      </c>
      <c r="AF68" s="10">
        <f t="shared" si="24"/>
        <v>99999.000068</v>
      </c>
      <c r="AG68" s="10">
        <f t="shared" si="35"/>
        <v>62</v>
      </c>
      <c r="AH68" s="10">
        <f t="shared" si="36"/>
        <v>62</v>
      </c>
    </row>
    <row r="69" spans="1:34" s="5" customFormat="1" ht="16.5" customHeight="1" thickBot="1">
      <c r="A69" s="5">
        <f t="shared" si="12"/>
        <v>999</v>
      </c>
      <c r="B69" s="5">
        <f t="shared" si="13"/>
        <v>999</v>
      </c>
      <c r="C69" s="5">
        <f t="shared" si="0"/>
        <v>999</v>
      </c>
      <c r="D69" s="5">
        <f t="shared" si="14"/>
        <v>999</v>
      </c>
      <c r="E69" s="33">
        <f t="shared" si="15"/>
        <v>999</v>
      </c>
      <c r="F69" s="34"/>
      <c r="G69" s="51"/>
      <c r="H69" s="36"/>
      <c r="I69" s="56"/>
      <c r="J69" s="36"/>
      <c r="K69" s="37"/>
      <c r="L69" s="38"/>
      <c r="M69" s="39">
        <f t="shared" si="1"/>
        <v>0</v>
      </c>
      <c r="N69" s="40">
        <f t="shared" si="16"/>
      </c>
      <c r="O69" s="9"/>
      <c r="P69" s="15">
        <f t="shared" si="17"/>
        <v>9999</v>
      </c>
      <c r="Q69" s="15">
        <f t="shared" si="18"/>
        <v>9999</v>
      </c>
      <c r="R69" s="15">
        <f t="shared" si="19"/>
        <v>9999</v>
      </c>
      <c r="S69" s="15">
        <f t="shared" si="20"/>
        <v>9999</v>
      </c>
      <c r="T69" s="16">
        <f t="shared" si="28"/>
        <v>40000</v>
      </c>
      <c r="U69" s="16">
        <f t="shared" si="29"/>
        <v>19000</v>
      </c>
      <c r="V69" s="16">
        <f t="shared" si="30"/>
        <v>58</v>
      </c>
      <c r="W69" s="10">
        <f t="shared" si="21"/>
        <v>99999</v>
      </c>
      <c r="X69" s="10">
        <f t="shared" si="22"/>
        <v>99999</v>
      </c>
      <c r="Y69" s="10">
        <f t="shared" si="31"/>
        <v>41</v>
      </c>
      <c r="Z69" s="10">
        <f t="shared" si="32"/>
        <v>20</v>
      </c>
      <c r="AA69" s="10">
        <f t="shared" si="27"/>
        <v>99999.000069</v>
      </c>
      <c r="AB69" s="10">
        <f t="shared" si="27"/>
        <v>99999.000069</v>
      </c>
      <c r="AC69" s="10">
        <f t="shared" si="33"/>
        <v>63</v>
      </c>
      <c r="AD69" s="10">
        <f t="shared" si="34"/>
        <v>63</v>
      </c>
      <c r="AE69" s="10">
        <f t="shared" si="23"/>
        <v>99999.000069</v>
      </c>
      <c r="AF69" s="10">
        <f t="shared" si="24"/>
        <v>99999.000069</v>
      </c>
      <c r="AG69" s="10">
        <f t="shared" si="35"/>
        <v>63</v>
      </c>
      <c r="AH69" s="10">
        <f t="shared" si="36"/>
        <v>63</v>
      </c>
    </row>
    <row r="70" spans="1:34" s="5" customFormat="1" ht="16.5" customHeight="1">
      <c r="A70" s="5">
        <f t="shared" si="12"/>
        <v>999</v>
      </c>
      <c r="B70" s="5">
        <f t="shared" si="13"/>
        <v>999</v>
      </c>
      <c r="C70" s="5">
        <f t="shared" si="0"/>
        <v>999</v>
      </c>
      <c r="D70" s="5">
        <f t="shared" si="14"/>
        <v>999</v>
      </c>
      <c r="E70" s="25">
        <f t="shared" si="15"/>
        <v>999</v>
      </c>
      <c r="F70" s="26"/>
      <c r="G70" s="27"/>
      <c r="H70" s="28"/>
      <c r="I70" s="27"/>
      <c r="J70" s="28"/>
      <c r="K70" s="29"/>
      <c r="L70" s="30"/>
      <c r="M70" s="31">
        <f t="shared" si="1"/>
        <v>0</v>
      </c>
      <c r="N70" s="32">
        <f t="shared" si="16"/>
      </c>
      <c r="O70" s="9"/>
      <c r="P70" s="15">
        <f t="shared" si="17"/>
        <v>9999</v>
      </c>
      <c r="Q70" s="15">
        <f t="shared" si="18"/>
        <v>9999</v>
      </c>
      <c r="R70" s="15">
        <f t="shared" si="19"/>
        <v>9999</v>
      </c>
      <c r="S70" s="15">
        <f t="shared" si="20"/>
        <v>9999</v>
      </c>
      <c r="T70" s="16">
        <f t="shared" si="28"/>
        <v>40000</v>
      </c>
      <c r="U70" s="16">
        <f t="shared" si="29"/>
        <v>19000</v>
      </c>
      <c r="V70" s="16">
        <f t="shared" si="30"/>
        <v>58</v>
      </c>
      <c r="W70" s="10">
        <f t="shared" si="21"/>
        <v>99999</v>
      </c>
      <c r="X70" s="10">
        <f t="shared" si="22"/>
        <v>99999</v>
      </c>
      <c r="Y70" s="10">
        <f t="shared" si="31"/>
        <v>41</v>
      </c>
      <c r="Z70" s="10">
        <f t="shared" si="32"/>
        <v>20</v>
      </c>
      <c r="AA70" s="10">
        <f t="shared" si="27"/>
        <v>99999.00007</v>
      </c>
      <c r="AB70" s="10">
        <f t="shared" si="27"/>
        <v>99999.00007</v>
      </c>
      <c r="AC70" s="10">
        <f t="shared" si="33"/>
        <v>64</v>
      </c>
      <c r="AD70" s="10">
        <f t="shared" si="34"/>
        <v>64</v>
      </c>
      <c r="AE70" s="10">
        <f t="shared" si="23"/>
        <v>99999.00007</v>
      </c>
      <c r="AF70" s="10">
        <f t="shared" si="24"/>
        <v>99999.00007</v>
      </c>
      <c r="AG70" s="10">
        <f t="shared" si="35"/>
        <v>64</v>
      </c>
      <c r="AH70" s="10">
        <f t="shared" si="36"/>
        <v>64</v>
      </c>
    </row>
    <row r="71" spans="1:34" s="5" customFormat="1" ht="16.5" customHeight="1">
      <c r="A71" s="5">
        <f t="shared" si="12"/>
        <v>999</v>
      </c>
      <c r="B71" s="5">
        <f t="shared" si="13"/>
        <v>999</v>
      </c>
      <c r="C71" s="5">
        <f>IF(N71="s",AG71,999)</f>
        <v>999</v>
      </c>
      <c r="D71" s="5">
        <f t="shared" si="14"/>
        <v>999</v>
      </c>
      <c r="E71" s="41">
        <f t="shared" si="15"/>
        <v>999</v>
      </c>
      <c r="F71" s="42"/>
      <c r="G71" s="43"/>
      <c r="H71" s="44"/>
      <c r="I71" s="43"/>
      <c r="J71" s="44"/>
      <c r="K71" s="47"/>
      <c r="L71" s="45"/>
      <c r="M71" s="46">
        <f>IF(AND(K71="NP",L71="NP"),"NP",IF(L71="NP",K71,IF(AND(K71="NP",L71=""),"NP",IF(K71="NP",L71,MIN(K71:L71)))))</f>
        <v>0</v>
      </c>
      <c r="N71" s="48">
        <f t="shared" si="16"/>
      </c>
      <c r="O71" s="9"/>
      <c r="P71" s="15">
        <f t="shared" si="17"/>
        <v>9999</v>
      </c>
      <c r="Q71" s="15">
        <f t="shared" si="18"/>
        <v>9999</v>
      </c>
      <c r="R71" s="15">
        <f t="shared" si="19"/>
        <v>9999</v>
      </c>
      <c r="S71" s="15">
        <f t="shared" si="20"/>
        <v>9999</v>
      </c>
      <c r="T71" s="16">
        <f t="shared" si="28"/>
        <v>40000</v>
      </c>
      <c r="U71" s="16">
        <f t="shared" si="29"/>
        <v>19000</v>
      </c>
      <c r="V71" s="16">
        <f t="shared" si="30"/>
        <v>58</v>
      </c>
      <c r="W71" s="10">
        <f t="shared" si="21"/>
        <v>99999</v>
      </c>
      <c r="X71" s="10">
        <f t="shared" si="22"/>
        <v>99999</v>
      </c>
      <c r="Y71" s="10">
        <f t="shared" si="31"/>
        <v>41</v>
      </c>
      <c r="Z71" s="10">
        <f t="shared" si="32"/>
        <v>20</v>
      </c>
      <c r="AA71" s="10">
        <f t="shared" si="27"/>
        <v>99999.000071</v>
      </c>
      <c r="AB71" s="10">
        <f t="shared" si="27"/>
        <v>99999.000071</v>
      </c>
      <c r="AC71" s="10">
        <f t="shared" si="33"/>
        <v>65</v>
      </c>
      <c r="AD71" s="10">
        <f t="shared" si="34"/>
        <v>65</v>
      </c>
      <c r="AE71" s="10">
        <f t="shared" si="23"/>
        <v>99999.000071</v>
      </c>
      <c r="AF71" s="10">
        <f t="shared" si="24"/>
        <v>99999.000071</v>
      </c>
      <c r="AG71" s="10">
        <f t="shared" si="35"/>
        <v>65</v>
      </c>
      <c r="AH71" s="10">
        <f t="shared" si="36"/>
        <v>65</v>
      </c>
    </row>
    <row r="72" spans="1:34" s="5" customFormat="1" ht="16.5" customHeight="1" thickBot="1">
      <c r="A72" s="5">
        <f>IF(N72="s",AC72,999)</f>
        <v>999</v>
      </c>
      <c r="B72" s="5">
        <f>IF(N72="m",AD72,999)</f>
        <v>999</v>
      </c>
      <c r="C72" s="5">
        <f>IF(N72="s",AG72,999)</f>
        <v>999</v>
      </c>
      <c r="D72" s="5">
        <f>IF(N72="m",AH72,999)</f>
        <v>999</v>
      </c>
      <c r="E72" s="33">
        <f>IF(N72="s",Y72,IF(N72="m",Z72,999))</f>
        <v>999</v>
      </c>
      <c r="F72" s="34"/>
      <c r="G72" s="35"/>
      <c r="H72" s="36"/>
      <c r="I72" s="35"/>
      <c r="J72" s="36"/>
      <c r="K72" s="37"/>
      <c r="L72" s="38"/>
      <c r="M72" s="39">
        <f>IF(AND(K72="NP",L72="NP"),"NP",IF(L72="NP",K72,IF(AND(K72="NP",L72=""),"NP",IF(K72="NP",L72,MIN(K72:L72)))))</f>
        <v>0</v>
      </c>
      <c r="N72" s="40">
        <f>IF(I72="","",IF(OR(I72=2005,I72=2006),"s",IF(OR(I72=2007,I72=2008),"m","")))</f>
      </c>
      <c r="O72" s="9"/>
      <c r="P72" s="15">
        <f>IF(M72=0,9999,IF(M72="NP",999,M72))</f>
        <v>9999</v>
      </c>
      <c r="Q72" s="15">
        <f>IF(M72=0,9999,IF(M72="NP",999,IF(OR(K72="NP",L72="NP"),MIN(K72:L72)+500,K72+L72)))</f>
        <v>9999</v>
      </c>
      <c r="R72" s="15">
        <f>IF(N72="s",P72,9999)</f>
        <v>9999</v>
      </c>
      <c r="S72" s="15">
        <f>IF(N72="m",P72,9999)</f>
        <v>9999</v>
      </c>
      <c r="T72" s="16">
        <f t="shared" si="28"/>
        <v>40000</v>
      </c>
      <c r="U72" s="16">
        <f t="shared" si="29"/>
        <v>19000</v>
      </c>
      <c r="V72" s="16">
        <f t="shared" si="30"/>
        <v>58</v>
      </c>
      <c r="W72" s="10">
        <f>IF(N72="s",V72+T72,99999)</f>
        <v>99999</v>
      </c>
      <c r="X72" s="10">
        <f>IF(N72="m",V72+U72,99999)</f>
        <v>99999</v>
      </c>
      <c r="Y72" s="10">
        <f t="shared" si="31"/>
        <v>41</v>
      </c>
      <c r="Z72" s="10">
        <f t="shared" si="32"/>
        <v>20</v>
      </c>
      <c r="AA72" s="10">
        <f t="shared" si="27"/>
        <v>99999.000072</v>
      </c>
      <c r="AB72" s="10">
        <f t="shared" si="27"/>
        <v>99999.000072</v>
      </c>
      <c r="AC72" s="10">
        <f t="shared" si="33"/>
        <v>66</v>
      </c>
      <c r="AD72" s="10">
        <f t="shared" si="34"/>
        <v>66</v>
      </c>
      <c r="AE72" s="10">
        <f>IF(OR(O72="d",O72="x"),999999,W72+ROW()*0.000001)</f>
        <v>99999.000072</v>
      </c>
      <c r="AF72" s="10">
        <f>IF(OR(O72="m",O72="x"),999999,X72+ROW()*0.000001)</f>
        <v>99999.000072</v>
      </c>
      <c r="AG72" s="10">
        <f t="shared" si="35"/>
        <v>66</v>
      </c>
      <c r="AH72" s="10">
        <f t="shared" si="36"/>
        <v>66</v>
      </c>
    </row>
  </sheetData>
  <sheetProtection/>
  <mergeCells count="4">
    <mergeCell ref="E1:N1"/>
    <mergeCell ref="E2:N2"/>
    <mergeCell ref="E3:N3"/>
    <mergeCell ref="K5:L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B1">
      <selection activeCell="G17" sqref="G17"/>
    </sheetView>
  </sheetViews>
  <sheetFormatPr defaultColWidth="9.140625" defaultRowHeight="12.75"/>
  <cols>
    <col min="1" max="1" width="9.140625" style="1" hidden="1" customWidth="1"/>
    <col min="2" max="2" width="6.7109375" style="1" customWidth="1"/>
    <col min="3" max="3" width="6.8515625" style="4" customWidth="1"/>
    <col min="4" max="4" width="9.28125" style="1" customWidth="1"/>
    <col min="5" max="5" width="16.28125" style="1" bestFit="1" customWidth="1"/>
    <col min="6" max="6" width="5.00390625" style="1" bestFit="1" customWidth="1"/>
    <col min="7" max="7" width="15.421875" style="1" bestFit="1" customWidth="1"/>
    <col min="8" max="8" width="9.57421875" style="1" customWidth="1"/>
    <col min="9" max="9" width="8.57421875" style="1" customWidth="1"/>
    <col min="10" max="10" width="9.7109375" style="1" customWidth="1"/>
    <col min="11" max="16384" width="9.140625" style="1" customWidth="1"/>
  </cols>
  <sheetData>
    <row r="1" spans="2:10" ht="24">
      <c r="B1" s="129" t="s">
        <v>2</v>
      </c>
      <c r="C1" s="129"/>
      <c r="D1" s="129"/>
      <c r="E1" s="129"/>
      <c r="F1" s="129"/>
      <c r="G1" s="129"/>
      <c r="H1" s="129"/>
      <c r="I1" s="129"/>
      <c r="J1" s="129"/>
    </row>
    <row r="2" spans="2:10" ht="22.5">
      <c r="B2" s="130" t="str">
        <f>'Základní kolo'!E2</f>
        <v>Český pohár 2021 - Pražský pohár</v>
      </c>
      <c r="C2" s="130"/>
      <c r="D2" s="130"/>
      <c r="E2" s="130"/>
      <c r="F2" s="130"/>
      <c r="G2" s="130"/>
      <c r="H2" s="130"/>
      <c r="I2" s="130"/>
      <c r="J2" s="130"/>
    </row>
    <row r="3" spans="2:10" ht="22.5">
      <c r="B3" s="130" t="str">
        <f>'Základní kolo'!E3</f>
        <v>17. 7. 2021 - Praha - Stromovka</v>
      </c>
      <c r="C3" s="130"/>
      <c r="D3" s="130"/>
      <c r="E3" s="130"/>
      <c r="F3" s="130"/>
      <c r="G3" s="130"/>
      <c r="H3" s="130"/>
      <c r="I3" s="130"/>
      <c r="J3" s="130"/>
    </row>
    <row r="4" spans="2:10" s="5" customFormat="1" ht="16.5" customHeight="1" thickBot="1">
      <c r="B4" s="6"/>
      <c r="C4" s="7"/>
      <c r="E4" s="8"/>
      <c r="G4" s="6"/>
      <c r="H4" s="6"/>
      <c r="I4" s="6"/>
      <c r="J4" s="6"/>
    </row>
    <row r="5" spans="2:10" s="5" customFormat="1" ht="13.5" thickBot="1">
      <c r="B5" s="11"/>
      <c r="C5" s="12"/>
      <c r="E5" s="21" t="s">
        <v>29</v>
      </c>
      <c r="F5" s="10"/>
      <c r="G5" s="11"/>
      <c r="H5" s="131"/>
      <c r="I5" s="131"/>
      <c r="J5" s="11"/>
    </row>
    <row r="6" spans="2:10" s="5" customFormat="1" ht="13.5" thickBot="1">
      <c r="B6" s="21" t="s">
        <v>3</v>
      </c>
      <c r="C6" s="23" t="s">
        <v>4</v>
      </c>
      <c r="D6" s="24" t="s">
        <v>9</v>
      </c>
      <c r="E6" s="21" t="s">
        <v>1</v>
      </c>
      <c r="F6" s="24" t="s">
        <v>0</v>
      </c>
      <c r="G6" s="21" t="s">
        <v>5</v>
      </c>
      <c r="H6" s="21" t="s">
        <v>6</v>
      </c>
      <c r="I6" s="21" t="s">
        <v>7</v>
      </c>
      <c r="J6" s="21" t="s">
        <v>8</v>
      </c>
    </row>
    <row r="7" spans="1:10" s="5" customFormat="1" ht="12.75">
      <c r="A7" s="5">
        <v>1</v>
      </c>
      <c r="B7" s="25">
        <f>IF(ISERROR(VLOOKUP($A7,'Základní kolo'!$B$7:$M$72,4,FALSE)),"",VLOOKUP($A7,'Základní kolo'!$B$7:$M$72,4,FALSE))</f>
        <v>1</v>
      </c>
      <c r="C7" s="26">
        <f>IF(ISERROR(VLOOKUP($A7,'Základní kolo'!$B$7:$M$72,5,FALSE)),"",VLOOKUP($A7,'Základní kolo'!$B$7:$M$72,5,FALSE))</f>
        <v>149</v>
      </c>
      <c r="D7" s="27">
        <f>IF(ISERROR(VLOOKUP($A7,'Základní kolo'!$B$7:$M$72,6,FALSE)),"",VLOOKUP($A7,'Základní kolo'!$B$7:$M$72,6,FALSE))</f>
        <v>50901</v>
      </c>
      <c r="E7" s="28" t="str">
        <f>IF(ISERROR(VLOOKUP($A7,'Základní kolo'!$B$7:$M$72,7,FALSE)),"",VLOOKUP($A7,'Základní kolo'!$B$7:$M$72,7,FALSE))</f>
        <v>Novák Matyáš</v>
      </c>
      <c r="F7" s="27">
        <f>IF(ISERROR(VLOOKUP($A7,'Základní kolo'!$B$7:$M$72,8,FALSE)),"",VLOOKUP($A7,'Základní kolo'!$B$7:$M$72,8,FALSE))</f>
        <v>2007</v>
      </c>
      <c r="G7" s="28" t="str">
        <f>IF(ISERROR(VLOOKUP($A7,'Základní kolo'!$B$7:$M$72,9,FALSE)),"",VLOOKUP($A7,'Základní kolo'!$B$7:$M$72,9,FALSE))</f>
        <v>Stará Říše</v>
      </c>
      <c r="H7" s="30">
        <f>IF(ISERROR(VLOOKUP($A7,'Základní kolo'!$B$7:$M$72,10,FALSE)),"",VLOOKUP($A7,'Základní kolo'!$B$7:$M$72,10,FALSE))</f>
        <v>19.16</v>
      </c>
      <c r="I7" s="30" t="str">
        <f>IF(ISERROR(VLOOKUP($A7,'Základní kolo'!$B$7:$M$72,11,FALSE)),"",VLOOKUP($A7,'Základní kolo'!$B$7:$M$72,11,FALSE))</f>
        <v>NP</v>
      </c>
      <c r="J7" s="31">
        <f>IF(ISERROR(VLOOKUP($A7,'Základní kolo'!$B$7:$M$72,12,FALSE)),"",VLOOKUP($A7,'Základní kolo'!$B$7:$M$72,12,FALSE))</f>
        <v>19.16</v>
      </c>
    </row>
    <row r="8" spans="1:10" s="5" customFormat="1" ht="12.75">
      <c r="A8" s="5">
        <v>2</v>
      </c>
      <c r="B8" s="41">
        <f>IF(ISERROR(VLOOKUP($A8,'Základní kolo'!$B$7:$M$72,4,FALSE)),"",VLOOKUP($A8,'Základní kolo'!$B$7:$M$72,4,FALSE))</f>
        <v>2</v>
      </c>
      <c r="C8" s="42">
        <f>IF(ISERROR(VLOOKUP($A8,'Základní kolo'!$B$7:$M$72,5,FALSE)),"",VLOOKUP($A8,'Základní kolo'!$B$7:$M$72,5,FALSE))</f>
        <v>153</v>
      </c>
      <c r="D8" s="43">
        <f>IF(ISERROR(VLOOKUP($A8,'Základní kolo'!$B$7:$M$72,6,FALSE)),"",VLOOKUP($A8,'Základní kolo'!$B$7:$M$72,6,FALSE))</f>
        <v>63711</v>
      </c>
      <c r="E8" s="44" t="str">
        <f>IF(ISERROR(VLOOKUP($A8,'Základní kolo'!$B$7:$M$72,7,FALSE)),"",VLOOKUP($A8,'Základní kolo'!$B$7:$M$72,7,FALSE))</f>
        <v>Voříšek Tadeáš</v>
      </c>
      <c r="F8" s="43">
        <f>IF(ISERROR(VLOOKUP($A8,'Základní kolo'!$B$7:$M$72,8,FALSE)),"",VLOOKUP($A8,'Základní kolo'!$B$7:$M$72,8,FALSE))</f>
        <v>2008</v>
      </c>
      <c r="G8" s="44" t="str">
        <f>IF(ISERROR(VLOOKUP($A8,'Základní kolo'!$B$7:$M$72,9,FALSE)),"",VLOOKUP($A8,'Základní kolo'!$B$7:$M$72,9,FALSE))</f>
        <v>Letkov</v>
      </c>
      <c r="H8" s="45">
        <f>IF(ISERROR(VLOOKUP($A8,'Základní kolo'!$B$7:$M$72,10,FALSE)),"",VLOOKUP($A8,'Základní kolo'!$B$7:$M$72,10,FALSE))</f>
        <v>19.22</v>
      </c>
      <c r="I8" s="45">
        <f>IF(ISERROR(VLOOKUP($A8,'Základní kolo'!$B$7:$M$72,11,FALSE)),"",VLOOKUP($A8,'Základní kolo'!$B$7:$M$72,11,FALSE))</f>
        <v>21.72</v>
      </c>
      <c r="J8" s="46">
        <f>IF(ISERROR(VLOOKUP($A8,'Základní kolo'!$B$7:$M$72,12,FALSE)),"",VLOOKUP($A8,'Základní kolo'!$B$7:$M$72,12,FALSE))</f>
        <v>19.22</v>
      </c>
    </row>
    <row r="9" spans="1:10" s="5" customFormat="1" ht="12.75">
      <c r="A9" s="5">
        <v>3</v>
      </c>
      <c r="B9" s="41">
        <f>IF(ISERROR(VLOOKUP($A9,'Základní kolo'!$B$7:$M$72,4,FALSE)),"",VLOOKUP($A9,'Základní kolo'!$B$7:$M$72,4,FALSE))</f>
        <v>3</v>
      </c>
      <c r="C9" s="42">
        <f>IF(ISERROR(VLOOKUP($A9,'Základní kolo'!$B$7:$M$72,5,FALSE)),"",VLOOKUP($A9,'Základní kolo'!$B$7:$M$72,5,FALSE))</f>
        <v>148</v>
      </c>
      <c r="D9" s="43">
        <f>IF(ISERROR(VLOOKUP($A9,'Základní kolo'!$B$7:$M$72,6,FALSE)),"",VLOOKUP($A9,'Základní kolo'!$B$7:$M$72,6,FALSE))</f>
        <v>35911</v>
      </c>
      <c r="E9" s="44" t="str">
        <f>IF(ISERROR(VLOOKUP($A9,'Základní kolo'!$B$7:$M$72,7,FALSE)),"",VLOOKUP($A9,'Základní kolo'!$B$7:$M$72,7,FALSE))</f>
        <v>Jindrák Michal</v>
      </c>
      <c r="F9" s="43">
        <f>IF(ISERROR(VLOOKUP($A9,'Základní kolo'!$B$7:$M$72,8,FALSE)),"",VLOOKUP($A9,'Základní kolo'!$B$7:$M$72,8,FALSE))</f>
        <v>2008</v>
      </c>
      <c r="G9" s="44" t="str">
        <f>IF(ISERROR(VLOOKUP($A9,'Základní kolo'!$B$7:$M$72,9,FALSE)),"",VLOOKUP($A9,'Základní kolo'!$B$7:$M$72,9,FALSE))</f>
        <v>Vědomice</v>
      </c>
      <c r="H9" s="45">
        <f>IF(ISERROR(VLOOKUP($A9,'Základní kolo'!$B$7:$M$72,10,FALSE)),"",VLOOKUP($A9,'Základní kolo'!$B$7:$M$72,10,FALSE))</f>
        <v>19.44</v>
      </c>
      <c r="I9" s="45">
        <f>IF(ISERROR(VLOOKUP($A9,'Základní kolo'!$B$7:$M$72,11,FALSE)),"",VLOOKUP($A9,'Základní kolo'!$B$7:$M$72,11,FALSE))</f>
        <v>26.75</v>
      </c>
      <c r="J9" s="46">
        <f>IF(ISERROR(VLOOKUP($A9,'Základní kolo'!$B$7:$M$72,12,FALSE)),"",VLOOKUP($A9,'Základní kolo'!$B$7:$M$72,12,FALSE))</f>
        <v>19.44</v>
      </c>
    </row>
    <row r="10" spans="1:10" s="5" customFormat="1" ht="12.75">
      <c r="A10" s="5">
        <v>4</v>
      </c>
      <c r="B10" s="41">
        <f>IF(ISERROR(VLOOKUP($A10,'Základní kolo'!$B$7:$M$72,4,FALSE)),"",VLOOKUP($A10,'Základní kolo'!$B$7:$M$72,4,FALSE))</f>
        <v>4</v>
      </c>
      <c r="C10" s="42">
        <f>IF(ISERROR(VLOOKUP($A10,'Základní kolo'!$B$7:$M$72,5,FALSE)),"",VLOOKUP($A10,'Základní kolo'!$B$7:$M$72,5,FALSE))</f>
        <v>154</v>
      </c>
      <c r="D10" s="43">
        <f>IF(ISERROR(VLOOKUP($A10,'Základní kolo'!$B$7:$M$72,6,FALSE)),"",VLOOKUP($A10,'Základní kolo'!$B$7:$M$72,6,FALSE))</f>
        <v>80421</v>
      </c>
      <c r="E10" s="44" t="str">
        <f>IF(ISERROR(VLOOKUP($A10,'Základní kolo'!$B$7:$M$72,7,FALSE)),"",VLOOKUP($A10,'Základní kolo'!$B$7:$M$72,7,FALSE))</f>
        <v>Pirner Jakub</v>
      </c>
      <c r="F10" s="43">
        <f>IF(ISERROR(VLOOKUP($A10,'Základní kolo'!$B$7:$M$72,8,FALSE)),"",VLOOKUP($A10,'Základní kolo'!$B$7:$M$72,8,FALSE))</f>
        <v>2007</v>
      </c>
      <c r="G10" s="44" t="str">
        <f>IF(ISERROR(VLOOKUP($A10,'Základní kolo'!$B$7:$M$72,9,FALSE)),"",VLOOKUP($A10,'Základní kolo'!$B$7:$M$72,9,FALSE))</f>
        <v>Manětín</v>
      </c>
      <c r="H10" s="45">
        <f>IF(ISERROR(VLOOKUP($A10,'Základní kolo'!$B$7:$M$72,10,FALSE)),"",VLOOKUP($A10,'Základní kolo'!$B$7:$M$72,10,FALSE))</f>
        <v>19.87</v>
      </c>
      <c r="I10" s="45">
        <f>IF(ISERROR(VLOOKUP($A10,'Základní kolo'!$B$7:$M$72,11,FALSE)),"",VLOOKUP($A10,'Základní kolo'!$B$7:$M$72,11,FALSE))</f>
        <v>19.77</v>
      </c>
      <c r="J10" s="46">
        <f>IF(ISERROR(VLOOKUP($A10,'Základní kolo'!$B$7:$M$72,12,FALSE)),"",VLOOKUP($A10,'Základní kolo'!$B$7:$M$72,12,FALSE))</f>
        <v>19.77</v>
      </c>
    </row>
    <row r="11" spans="1:10" s="5" customFormat="1" ht="12.75">
      <c r="A11" s="5">
        <v>5</v>
      </c>
      <c r="B11" s="41">
        <f>IF(ISERROR(VLOOKUP($A11,'Základní kolo'!$B$7:$M$72,4,FALSE)),"",VLOOKUP($A11,'Základní kolo'!$B$7:$M$72,4,FALSE))</f>
        <v>5</v>
      </c>
      <c r="C11" s="42">
        <f>IF(ISERROR(VLOOKUP($A11,'Základní kolo'!$B$7:$M$72,5,FALSE)),"",VLOOKUP($A11,'Základní kolo'!$B$7:$M$72,5,FALSE))</f>
        <v>156</v>
      </c>
      <c r="D11" s="43">
        <f>IF(ISERROR(VLOOKUP($A11,'Základní kolo'!$B$7:$M$72,6,FALSE)),"",VLOOKUP($A11,'Základní kolo'!$B$7:$M$72,6,FALSE))</f>
        <v>24621</v>
      </c>
      <c r="E11" s="44" t="str">
        <f>IF(ISERROR(VLOOKUP($A11,'Základní kolo'!$B$7:$M$72,7,FALSE)),"",VLOOKUP($A11,'Základní kolo'!$B$7:$M$72,7,FALSE))</f>
        <v>Mašek Matěj</v>
      </c>
      <c r="F11" s="43">
        <f>IF(ISERROR(VLOOKUP($A11,'Základní kolo'!$B$7:$M$72,8,FALSE)),"",VLOOKUP($A11,'Základní kolo'!$B$7:$M$72,8,FALSE))</f>
        <v>2008</v>
      </c>
      <c r="G11" s="44" t="str">
        <f>IF(ISERROR(VLOOKUP($A11,'Základní kolo'!$B$7:$M$72,9,FALSE)),"",VLOOKUP($A11,'Základní kolo'!$B$7:$M$72,9,FALSE))</f>
        <v>Uhlířské Janovice</v>
      </c>
      <c r="H11" s="45" t="str">
        <f>IF(ISERROR(VLOOKUP($A11,'Základní kolo'!$B$7:$M$72,10,FALSE)),"",VLOOKUP($A11,'Základní kolo'!$B$7:$M$72,10,FALSE))</f>
        <v>NP</v>
      </c>
      <c r="I11" s="45">
        <f>IF(ISERROR(VLOOKUP($A11,'Základní kolo'!$B$7:$M$72,11,FALSE)),"",VLOOKUP($A11,'Základní kolo'!$B$7:$M$72,11,FALSE))</f>
        <v>20.17</v>
      </c>
      <c r="J11" s="46">
        <f>IF(ISERROR(VLOOKUP($A11,'Základní kolo'!$B$7:$M$72,12,FALSE)),"",VLOOKUP($A11,'Základní kolo'!$B$7:$M$72,12,FALSE))</f>
        <v>20.17</v>
      </c>
    </row>
    <row r="12" spans="1:10" s="5" customFormat="1" ht="12.75">
      <c r="A12" s="5">
        <v>6</v>
      </c>
      <c r="B12" s="41">
        <f>IF(ISERROR(VLOOKUP($A12,'Základní kolo'!$B$7:$M$72,4,FALSE)),"",VLOOKUP($A12,'Základní kolo'!$B$7:$M$72,4,FALSE))</f>
        <v>6</v>
      </c>
      <c r="C12" s="42">
        <f>IF(ISERROR(VLOOKUP($A12,'Základní kolo'!$B$7:$M$72,5,FALSE)),"",VLOOKUP($A12,'Základní kolo'!$B$7:$M$72,5,FALSE))</f>
        <v>151</v>
      </c>
      <c r="D12" s="43">
        <f>IF(ISERROR(VLOOKUP($A12,'Základní kolo'!$B$7:$M$72,6,FALSE)),"",VLOOKUP($A12,'Základní kolo'!$B$7:$M$72,6,FALSE))</f>
        <v>78601</v>
      </c>
      <c r="E12" s="44" t="str">
        <f>IF(ISERROR(VLOOKUP($A12,'Základní kolo'!$B$7:$M$72,7,FALSE)),"",VLOOKUP($A12,'Základní kolo'!$B$7:$M$72,7,FALSE))</f>
        <v>Zoch Jan</v>
      </c>
      <c r="F12" s="43">
        <f>IF(ISERROR(VLOOKUP($A12,'Základní kolo'!$B$7:$M$72,8,FALSE)),"",VLOOKUP($A12,'Základní kolo'!$B$7:$M$72,8,FALSE))</f>
        <v>2007</v>
      </c>
      <c r="G12" s="44" t="str">
        <f>IF(ISERROR(VLOOKUP($A12,'Základní kolo'!$B$7:$M$72,9,FALSE)),"",VLOOKUP($A12,'Základní kolo'!$B$7:$M$72,9,FALSE))</f>
        <v>Drahonice</v>
      </c>
      <c r="H12" s="45">
        <f>IF(ISERROR(VLOOKUP($A12,'Základní kolo'!$B$7:$M$72,10,FALSE)),"",VLOOKUP($A12,'Základní kolo'!$B$7:$M$72,10,FALSE))</f>
        <v>20.27</v>
      </c>
      <c r="I12" s="45">
        <f>IF(ISERROR(VLOOKUP($A12,'Základní kolo'!$B$7:$M$72,11,FALSE)),"",VLOOKUP($A12,'Základní kolo'!$B$7:$M$72,11,FALSE))</f>
        <v>33.84</v>
      </c>
      <c r="J12" s="46">
        <f>IF(ISERROR(VLOOKUP($A12,'Základní kolo'!$B$7:$M$72,12,FALSE)),"",VLOOKUP($A12,'Základní kolo'!$B$7:$M$72,12,FALSE))</f>
        <v>20.27</v>
      </c>
    </row>
    <row r="13" spans="1:10" s="5" customFormat="1" ht="12.75">
      <c r="A13" s="5">
        <v>7</v>
      </c>
      <c r="B13" s="41">
        <f>IF(ISERROR(VLOOKUP($A13,'Základní kolo'!$B$7:$M$72,4,FALSE)),"",VLOOKUP($A13,'Základní kolo'!$B$7:$M$72,4,FALSE))</f>
        <v>7</v>
      </c>
      <c r="C13" s="42">
        <f>IF(ISERROR(VLOOKUP($A13,'Základní kolo'!$B$7:$M$72,5,FALSE)),"",VLOOKUP($A13,'Základní kolo'!$B$7:$M$72,5,FALSE))</f>
        <v>159</v>
      </c>
      <c r="D13" s="43">
        <f>IF(ISERROR(VLOOKUP($A13,'Základní kolo'!$B$7:$M$72,6,FALSE)),"",VLOOKUP($A13,'Základní kolo'!$B$7:$M$72,6,FALSE))</f>
        <v>27391</v>
      </c>
      <c r="E13" s="44" t="str">
        <f>IF(ISERROR(VLOOKUP($A13,'Základní kolo'!$B$7:$M$72,7,FALSE)),"",VLOOKUP($A13,'Základní kolo'!$B$7:$M$72,7,FALSE))</f>
        <v>Svoboda Adam</v>
      </c>
      <c r="F13" s="43">
        <f>IF(ISERROR(VLOOKUP($A13,'Základní kolo'!$B$7:$M$72,8,FALSE)),"",VLOOKUP($A13,'Základní kolo'!$B$7:$M$72,8,FALSE))</f>
        <v>2007</v>
      </c>
      <c r="G13" s="44" t="str">
        <f>IF(ISERROR(VLOOKUP($A13,'Základní kolo'!$B$7:$M$72,9,FALSE)),"",VLOOKUP($A13,'Základní kolo'!$B$7:$M$72,9,FALSE))</f>
        <v>Výčapy</v>
      </c>
      <c r="H13" s="45">
        <f>IF(ISERROR(VLOOKUP($A13,'Základní kolo'!$B$7:$M$72,10,FALSE)),"",VLOOKUP($A13,'Základní kolo'!$B$7:$M$72,10,FALSE))</f>
        <v>20.37</v>
      </c>
      <c r="I13" s="45">
        <f>IF(ISERROR(VLOOKUP($A13,'Základní kolo'!$B$7:$M$72,11,FALSE)),"",VLOOKUP($A13,'Základní kolo'!$B$7:$M$72,11,FALSE))</f>
        <v>20.34</v>
      </c>
      <c r="J13" s="46">
        <f>IF(ISERROR(VLOOKUP($A13,'Základní kolo'!$B$7:$M$72,12,FALSE)),"",VLOOKUP($A13,'Základní kolo'!$B$7:$M$72,12,FALSE))</f>
        <v>20.34</v>
      </c>
    </row>
    <row r="14" spans="1:10" s="5" customFormat="1" ht="12.75">
      <c r="A14" s="5">
        <v>8</v>
      </c>
      <c r="B14" s="41">
        <f>IF(ISERROR(VLOOKUP($A14,'Základní kolo'!$B$7:$M$72,4,FALSE)),"",VLOOKUP($A14,'Základní kolo'!$B$7:$M$72,4,FALSE))</f>
        <v>8</v>
      </c>
      <c r="C14" s="42">
        <f>IF(ISERROR(VLOOKUP($A14,'Základní kolo'!$B$7:$M$72,5,FALSE)),"",VLOOKUP($A14,'Základní kolo'!$B$7:$M$72,5,FALSE))</f>
        <v>143</v>
      </c>
      <c r="D14" s="43">
        <f>IF(ISERROR(VLOOKUP($A14,'Základní kolo'!$B$7:$M$72,6,FALSE)),"",VLOOKUP($A14,'Základní kolo'!$B$7:$M$72,6,FALSE))</f>
        <v>80001</v>
      </c>
      <c r="E14" s="44" t="str">
        <f>IF(ISERROR(VLOOKUP($A14,'Základní kolo'!$B$7:$M$72,7,FALSE)),"",VLOOKUP($A14,'Základní kolo'!$B$7:$M$72,7,FALSE))</f>
        <v>Pekárek Jan</v>
      </c>
      <c r="F14" s="43">
        <f>IF(ISERROR(VLOOKUP($A14,'Základní kolo'!$B$7:$M$72,8,FALSE)),"",VLOOKUP($A14,'Základní kolo'!$B$7:$M$72,8,FALSE))</f>
        <v>2008</v>
      </c>
      <c r="G14" s="44" t="str">
        <f>IF(ISERROR(VLOOKUP($A14,'Základní kolo'!$B$7:$M$72,9,FALSE)),"",VLOOKUP($A14,'Základní kolo'!$B$7:$M$72,9,FALSE))</f>
        <v>Mistřín</v>
      </c>
      <c r="H14" s="45">
        <f>IF(ISERROR(VLOOKUP($A14,'Základní kolo'!$B$7:$M$72,10,FALSE)),"",VLOOKUP($A14,'Základní kolo'!$B$7:$M$72,10,FALSE))</f>
        <v>21.87</v>
      </c>
      <c r="I14" s="45">
        <f>IF(ISERROR(VLOOKUP($A14,'Základní kolo'!$B$7:$M$72,11,FALSE)),"",VLOOKUP($A14,'Základní kolo'!$B$7:$M$72,11,FALSE))</f>
        <v>21.16</v>
      </c>
      <c r="J14" s="46">
        <f>IF(ISERROR(VLOOKUP($A14,'Základní kolo'!$B$7:$M$72,12,FALSE)),"",VLOOKUP($A14,'Základní kolo'!$B$7:$M$72,12,FALSE))</f>
        <v>21.16</v>
      </c>
    </row>
    <row r="15" spans="1:10" s="5" customFormat="1" ht="12.75">
      <c r="A15" s="5">
        <v>9</v>
      </c>
      <c r="B15" s="41">
        <f>IF(ISERROR(VLOOKUP($A15,'Základní kolo'!$B$7:$M$72,4,FALSE)),"",VLOOKUP($A15,'Základní kolo'!$B$7:$M$72,4,FALSE))</f>
        <v>9</v>
      </c>
      <c r="C15" s="42">
        <f>IF(ISERROR(VLOOKUP($A15,'Základní kolo'!$B$7:$M$72,5,FALSE)),"",VLOOKUP($A15,'Základní kolo'!$B$7:$M$72,5,FALSE))</f>
        <v>144</v>
      </c>
      <c r="D15" s="43">
        <f>IF(ISERROR(VLOOKUP($A15,'Základní kolo'!$B$7:$M$72,6,FALSE)),"",VLOOKUP($A15,'Základní kolo'!$B$7:$M$72,6,FALSE))</f>
        <v>61611</v>
      </c>
      <c r="E15" s="44" t="str">
        <f>IF(ISERROR(VLOOKUP($A15,'Základní kolo'!$B$7:$M$72,7,FALSE)),"",VLOOKUP($A15,'Základní kolo'!$B$7:$M$72,7,FALSE))</f>
        <v>Rajnet František</v>
      </c>
      <c r="F15" s="43">
        <f>IF(ISERROR(VLOOKUP($A15,'Základní kolo'!$B$7:$M$72,8,FALSE)),"",VLOOKUP($A15,'Základní kolo'!$B$7:$M$72,8,FALSE))</f>
        <v>2007</v>
      </c>
      <c r="G15" s="44" t="str">
        <f>IF(ISERROR(VLOOKUP($A15,'Základní kolo'!$B$7:$M$72,9,FALSE)),"",VLOOKUP($A15,'Základní kolo'!$B$7:$M$72,9,FALSE))</f>
        <v>Pardubice-Polabiny </v>
      </c>
      <c r="H15" s="45">
        <f>IF(ISERROR(VLOOKUP($A15,'Základní kolo'!$B$7:$M$72,10,FALSE)),"",VLOOKUP($A15,'Základní kolo'!$B$7:$M$72,10,FALSE))</f>
        <v>21.22</v>
      </c>
      <c r="I15" s="45">
        <f>IF(ISERROR(VLOOKUP($A15,'Základní kolo'!$B$7:$M$72,11,FALSE)),"",VLOOKUP($A15,'Základní kolo'!$B$7:$M$72,11,FALSE))</f>
        <v>24.66</v>
      </c>
      <c r="J15" s="46">
        <f>IF(ISERROR(VLOOKUP($A15,'Základní kolo'!$B$7:$M$72,12,FALSE)),"",VLOOKUP($A15,'Základní kolo'!$B$7:$M$72,12,FALSE))</f>
        <v>21.22</v>
      </c>
    </row>
    <row r="16" spans="1:10" s="5" customFormat="1" ht="12.75">
      <c r="A16" s="5">
        <v>10</v>
      </c>
      <c r="B16" s="41">
        <f>IF(ISERROR(VLOOKUP($A16,'Základní kolo'!$B$7:$M$72,4,FALSE)),"",VLOOKUP($A16,'Základní kolo'!$B$7:$M$72,4,FALSE))</f>
        <v>10</v>
      </c>
      <c r="C16" s="42">
        <f>IF(ISERROR(VLOOKUP($A16,'Základní kolo'!$B$7:$M$72,5,FALSE)),"",VLOOKUP($A16,'Základní kolo'!$B$7:$M$72,5,FALSE))</f>
        <v>150</v>
      </c>
      <c r="D16" s="43">
        <f>IF(ISERROR(VLOOKUP($A16,'Základní kolo'!$B$7:$M$72,6,FALSE)),"",VLOOKUP($A16,'Základní kolo'!$B$7:$M$72,6,FALSE))</f>
        <v>79911</v>
      </c>
      <c r="E16" s="44" t="str">
        <f>IF(ISERROR(VLOOKUP($A16,'Základní kolo'!$B$7:$M$72,7,FALSE)),"",VLOOKUP($A16,'Základní kolo'!$B$7:$M$72,7,FALSE))</f>
        <v>Ohnesorg Jiří</v>
      </c>
      <c r="F16" s="43">
        <f>IF(ISERROR(VLOOKUP($A16,'Základní kolo'!$B$7:$M$72,8,FALSE)),"",VLOOKUP($A16,'Základní kolo'!$B$7:$M$72,8,FALSE))</f>
        <v>2007</v>
      </c>
      <c r="G16" s="44" t="str">
        <f>IF(ISERROR(VLOOKUP($A16,'Základní kolo'!$B$7:$M$72,9,FALSE)),"",VLOOKUP($A16,'Základní kolo'!$B$7:$M$72,9,FALSE))</f>
        <v>Březová</v>
      </c>
      <c r="H16" s="45">
        <f>IF(ISERROR(VLOOKUP($A16,'Základní kolo'!$B$7:$M$72,10,FALSE)),"",VLOOKUP($A16,'Základní kolo'!$B$7:$M$72,10,FALSE))</f>
        <v>22.13</v>
      </c>
      <c r="I16" s="45">
        <f>IF(ISERROR(VLOOKUP($A16,'Základní kolo'!$B$7:$M$72,11,FALSE)),"",VLOOKUP($A16,'Základní kolo'!$B$7:$M$72,11,FALSE))</f>
        <v>23.33</v>
      </c>
      <c r="J16" s="46">
        <f>IF(ISERROR(VLOOKUP($A16,'Základní kolo'!$B$7:$M$72,12,FALSE)),"",VLOOKUP($A16,'Základní kolo'!$B$7:$M$72,12,FALSE))</f>
        <v>22.13</v>
      </c>
    </row>
    <row r="17" spans="1:10" s="5" customFormat="1" ht="12.75">
      <c r="A17" s="5">
        <v>11</v>
      </c>
      <c r="B17" s="41">
        <f>IF(ISERROR(VLOOKUP($A17,'Základní kolo'!$B$7:$M$72,4,FALSE)),"",VLOOKUP($A17,'Základní kolo'!$B$7:$M$72,4,FALSE))</f>
        <v>11</v>
      </c>
      <c r="C17" s="42">
        <f>IF(ISERROR(VLOOKUP($A17,'Základní kolo'!$B$7:$M$72,5,FALSE)),"",VLOOKUP($A17,'Základní kolo'!$B$7:$M$72,5,FALSE))</f>
        <v>145</v>
      </c>
      <c r="D17" s="43">
        <f>IF(ISERROR(VLOOKUP($A17,'Základní kolo'!$B$7:$M$72,6,FALSE)),"",VLOOKUP($A17,'Základní kolo'!$B$7:$M$72,6,FALSE))</f>
        <v>80041</v>
      </c>
      <c r="E17" s="44" t="str">
        <f>IF(ISERROR(VLOOKUP($A17,'Základní kolo'!$B$7:$M$72,7,FALSE)),"",VLOOKUP($A17,'Základní kolo'!$B$7:$M$72,7,FALSE))</f>
        <v>Tvarůžek Adam</v>
      </c>
      <c r="F17" s="43">
        <f>IF(ISERROR(VLOOKUP($A17,'Základní kolo'!$B$7:$M$72,8,FALSE)),"",VLOOKUP($A17,'Základní kolo'!$B$7:$M$72,8,FALSE))</f>
        <v>2007</v>
      </c>
      <c r="G17" s="44" t="str">
        <f>IF(ISERROR(VLOOKUP($A17,'Základní kolo'!$B$7:$M$72,9,FALSE)),"",VLOOKUP($A17,'Základní kolo'!$B$7:$M$72,9,FALSE))</f>
        <v>Budíkovice</v>
      </c>
      <c r="H17" s="45">
        <f>IF(ISERROR(VLOOKUP($A17,'Základní kolo'!$B$7:$M$72,10,FALSE)),"",VLOOKUP($A17,'Základní kolo'!$B$7:$M$72,10,FALSE))</f>
        <v>22.41</v>
      </c>
      <c r="I17" s="45">
        <f>IF(ISERROR(VLOOKUP($A17,'Základní kolo'!$B$7:$M$72,11,FALSE)),"",VLOOKUP($A17,'Základní kolo'!$B$7:$M$72,11,FALSE))</f>
        <v>26.21</v>
      </c>
      <c r="J17" s="46">
        <f>IF(ISERROR(VLOOKUP($A17,'Základní kolo'!$B$7:$M$72,12,FALSE)),"",VLOOKUP($A17,'Základní kolo'!$B$7:$M$72,12,FALSE))</f>
        <v>22.41</v>
      </c>
    </row>
    <row r="18" spans="1:10" s="5" customFormat="1" ht="12.75">
      <c r="A18" s="5">
        <v>12</v>
      </c>
      <c r="B18" s="41">
        <f>IF(ISERROR(VLOOKUP($A18,'Základní kolo'!$B$7:$M$72,4,FALSE)),"",VLOOKUP($A18,'Základní kolo'!$B$7:$M$72,4,FALSE))</f>
        <v>12</v>
      </c>
      <c r="C18" s="42">
        <f>IF(ISERROR(VLOOKUP($A18,'Základní kolo'!$B$7:$M$72,5,FALSE)),"",VLOOKUP($A18,'Základní kolo'!$B$7:$M$72,5,FALSE))</f>
        <v>155</v>
      </c>
      <c r="D18" s="43">
        <f>IF(ISERROR(VLOOKUP($A18,'Základní kolo'!$B$7:$M$72,6,FALSE)),"",VLOOKUP($A18,'Základní kolo'!$B$7:$M$72,6,FALSE))</f>
        <v>76601</v>
      </c>
      <c r="E18" s="44" t="str">
        <f>IF(ISERROR(VLOOKUP($A18,'Základní kolo'!$B$7:$M$72,7,FALSE)),"",VLOOKUP($A18,'Základní kolo'!$B$7:$M$72,7,FALSE))</f>
        <v>Rybár Matěj</v>
      </c>
      <c r="F18" s="43">
        <f>IF(ISERROR(VLOOKUP($A18,'Základní kolo'!$B$7:$M$72,8,FALSE)),"",VLOOKUP($A18,'Základní kolo'!$B$7:$M$72,8,FALSE))</f>
        <v>2008</v>
      </c>
      <c r="G18" s="44" t="str">
        <f>IF(ISERROR(VLOOKUP($A18,'Základní kolo'!$B$7:$M$72,9,FALSE)),"",VLOOKUP($A18,'Základní kolo'!$B$7:$M$72,9,FALSE))</f>
        <v>Budíkovice</v>
      </c>
      <c r="H18" s="45">
        <f>IF(ISERROR(VLOOKUP($A18,'Základní kolo'!$B$7:$M$72,10,FALSE)),"",VLOOKUP($A18,'Základní kolo'!$B$7:$M$72,10,FALSE))</f>
        <v>23.08</v>
      </c>
      <c r="I18" s="45" t="str">
        <f>IF(ISERROR(VLOOKUP($A18,'Základní kolo'!$B$7:$M$72,11,FALSE)),"",VLOOKUP($A18,'Základní kolo'!$B$7:$M$72,11,FALSE))</f>
        <v>NP</v>
      </c>
      <c r="J18" s="46">
        <f>IF(ISERROR(VLOOKUP($A18,'Základní kolo'!$B$7:$M$72,12,FALSE)),"",VLOOKUP($A18,'Základní kolo'!$B$7:$M$72,12,FALSE))</f>
        <v>23.08</v>
      </c>
    </row>
    <row r="19" spans="1:10" s="5" customFormat="1" ht="12.75">
      <c r="A19" s="5">
        <v>13</v>
      </c>
      <c r="B19" s="41">
        <f>IF(ISERROR(VLOOKUP($A19,'Základní kolo'!$B$7:$M$72,4,FALSE)),"",VLOOKUP($A19,'Základní kolo'!$B$7:$M$72,4,FALSE))</f>
        <v>13</v>
      </c>
      <c r="C19" s="42">
        <f>IF(ISERROR(VLOOKUP($A19,'Základní kolo'!$B$7:$M$72,5,FALSE)),"",VLOOKUP($A19,'Základní kolo'!$B$7:$M$72,5,FALSE))</f>
        <v>147</v>
      </c>
      <c r="D19" s="43">
        <f>IF(ISERROR(VLOOKUP($A19,'Základní kolo'!$B$7:$M$72,6,FALSE)),"",VLOOKUP($A19,'Základní kolo'!$B$7:$M$72,6,FALSE))</f>
        <v>80381</v>
      </c>
      <c r="E19" s="44" t="str">
        <f>IF(ISERROR(VLOOKUP($A19,'Základní kolo'!$B$7:$M$72,7,FALSE)),"",VLOOKUP($A19,'Základní kolo'!$B$7:$M$72,7,FALSE))</f>
        <v>Lacina Petr</v>
      </c>
      <c r="F19" s="43">
        <f>IF(ISERROR(VLOOKUP($A19,'Základní kolo'!$B$7:$M$72,8,FALSE)),"",VLOOKUP($A19,'Základní kolo'!$B$7:$M$72,8,FALSE))</f>
        <v>2007</v>
      </c>
      <c r="G19" s="44" t="str">
        <f>IF(ISERROR(VLOOKUP($A19,'Základní kolo'!$B$7:$M$72,9,FALSE)),"",VLOOKUP($A19,'Základní kolo'!$B$7:$M$72,9,FALSE))</f>
        <v>Počepice</v>
      </c>
      <c r="H19" s="45">
        <f>IF(ISERROR(VLOOKUP($A19,'Základní kolo'!$B$7:$M$72,10,FALSE)),"",VLOOKUP($A19,'Základní kolo'!$B$7:$M$72,10,FALSE))</f>
        <v>26.81</v>
      </c>
      <c r="I19" s="45">
        <f>IF(ISERROR(VLOOKUP($A19,'Základní kolo'!$B$7:$M$72,11,FALSE)),"",VLOOKUP($A19,'Základní kolo'!$B$7:$M$72,11,FALSE))</f>
        <v>25.19</v>
      </c>
      <c r="J19" s="46">
        <f>IF(ISERROR(VLOOKUP($A19,'Základní kolo'!$B$7:$M$72,12,FALSE)),"",VLOOKUP($A19,'Základní kolo'!$B$7:$M$72,12,FALSE))</f>
        <v>25.19</v>
      </c>
    </row>
    <row r="20" spans="1:10" s="5" customFormat="1" ht="12.75">
      <c r="A20" s="5">
        <v>14</v>
      </c>
      <c r="B20" s="41">
        <f>IF(ISERROR(VLOOKUP($A20,'Základní kolo'!$B$7:$M$72,4,FALSE)),"",VLOOKUP($A20,'Základní kolo'!$B$7:$M$72,4,FALSE))</f>
        <v>14</v>
      </c>
      <c r="C20" s="42">
        <f>IF(ISERROR(VLOOKUP($A20,'Základní kolo'!$B$7:$M$72,5,FALSE)),"",VLOOKUP($A20,'Základní kolo'!$B$7:$M$72,5,FALSE))</f>
        <v>141</v>
      </c>
      <c r="D20" s="43">
        <f>IF(ISERROR(VLOOKUP($A20,'Základní kolo'!$B$7:$M$72,6,FALSE)),"",VLOOKUP($A20,'Základní kolo'!$B$7:$M$72,6,FALSE))</f>
        <v>79901</v>
      </c>
      <c r="E20" s="44" t="str">
        <f>IF(ISERROR(VLOOKUP($A20,'Základní kolo'!$B$7:$M$72,7,FALSE)),"",VLOOKUP($A20,'Základní kolo'!$B$7:$M$72,7,FALSE))</f>
        <v>Köhler Dan</v>
      </c>
      <c r="F20" s="43">
        <f>IF(ISERROR(VLOOKUP($A20,'Základní kolo'!$B$7:$M$72,8,FALSE)),"",VLOOKUP($A20,'Základní kolo'!$B$7:$M$72,8,FALSE))</f>
        <v>2007</v>
      </c>
      <c r="G20" s="44" t="str">
        <f>IF(ISERROR(VLOOKUP($A20,'Základní kolo'!$B$7:$M$72,9,FALSE)),"",VLOOKUP($A20,'Základní kolo'!$B$7:$M$72,9,FALSE))</f>
        <v>Březová</v>
      </c>
      <c r="H20" s="45">
        <f>IF(ISERROR(VLOOKUP($A20,'Základní kolo'!$B$7:$M$72,10,FALSE)),"",VLOOKUP($A20,'Základní kolo'!$B$7:$M$72,10,FALSE))</f>
        <v>25.26</v>
      </c>
      <c r="I20" s="45" t="str">
        <f>IF(ISERROR(VLOOKUP($A20,'Základní kolo'!$B$7:$M$72,11,FALSE)),"",VLOOKUP($A20,'Základní kolo'!$B$7:$M$72,11,FALSE))</f>
        <v>NP</v>
      </c>
      <c r="J20" s="46">
        <f>IF(ISERROR(VLOOKUP($A20,'Základní kolo'!$B$7:$M$72,12,FALSE)),"",VLOOKUP($A20,'Základní kolo'!$B$7:$M$72,12,FALSE))</f>
        <v>25.26</v>
      </c>
    </row>
    <row r="21" spans="1:10" s="5" customFormat="1" ht="12.75">
      <c r="A21" s="5">
        <v>15</v>
      </c>
      <c r="B21" s="41">
        <f>IF(ISERROR(VLOOKUP($A21,'Základní kolo'!$B$7:$M$72,4,FALSE)),"",VLOOKUP($A21,'Základní kolo'!$B$7:$M$72,4,FALSE))</f>
        <v>15</v>
      </c>
      <c r="C21" s="42">
        <f>IF(ISERROR(VLOOKUP($A21,'Základní kolo'!$B$7:$M$72,5,FALSE)),"",VLOOKUP($A21,'Základní kolo'!$B$7:$M$72,5,FALSE))</f>
        <v>157</v>
      </c>
      <c r="D21" s="43">
        <f>IF(ISERROR(VLOOKUP($A21,'Základní kolo'!$B$7:$M$72,6,FALSE)),"",VLOOKUP($A21,'Základní kolo'!$B$7:$M$72,6,FALSE))</f>
        <v>77241</v>
      </c>
      <c r="E21" s="44" t="str">
        <f>IF(ISERROR(VLOOKUP($A21,'Základní kolo'!$B$7:$M$72,7,FALSE)),"",VLOOKUP($A21,'Základní kolo'!$B$7:$M$72,7,FALSE))</f>
        <v>Šíbal Dominik</v>
      </c>
      <c r="F21" s="43">
        <f>IF(ISERROR(VLOOKUP($A21,'Základní kolo'!$B$7:$M$72,8,FALSE)),"",VLOOKUP($A21,'Základní kolo'!$B$7:$M$72,8,FALSE))</f>
        <v>2008</v>
      </c>
      <c r="G21" s="44" t="str">
        <f>IF(ISERROR(VLOOKUP($A21,'Základní kolo'!$B$7:$M$72,9,FALSE)),"",VLOOKUP($A21,'Základní kolo'!$B$7:$M$72,9,FALSE))</f>
        <v>Počepice</v>
      </c>
      <c r="H21" s="45">
        <f>IF(ISERROR(VLOOKUP($A21,'Základní kolo'!$B$7:$M$72,10,FALSE)),"",VLOOKUP($A21,'Základní kolo'!$B$7:$M$72,10,FALSE))</f>
        <v>25.95</v>
      </c>
      <c r="I21" s="45">
        <f>IF(ISERROR(VLOOKUP($A21,'Základní kolo'!$B$7:$M$72,11,FALSE)),"",VLOOKUP($A21,'Základní kolo'!$B$7:$M$72,11,FALSE))</f>
        <v>26.28</v>
      </c>
      <c r="J21" s="46">
        <f>IF(ISERROR(VLOOKUP($A21,'Základní kolo'!$B$7:$M$72,12,FALSE)),"",VLOOKUP($A21,'Základní kolo'!$B$7:$M$72,12,FALSE))</f>
        <v>25.95</v>
      </c>
    </row>
    <row r="22" spans="1:10" s="5" customFormat="1" ht="12.75">
      <c r="A22" s="5">
        <v>16</v>
      </c>
      <c r="B22" s="41">
        <f>IF(ISERROR(VLOOKUP($A22,'Základní kolo'!$B$7:$M$72,4,FALSE)),"",VLOOKUP($A22,'Základní kolo'!$B$7:$M$72,4,FALSE))</f>
        <v>16</v>
      </c>
      <c r="C22" s="42">
        <f>IF(ISERROR(VLOOKUP($A22,'Základní kolo'!$B$7:$M$72,5,FALSE)),"",VLOOKUP($A22,'Základní kolo'!$B$7:$M$72,5,FALSE))</f>
        <v>158</v>
      </c>
      <c r="D22" s="43">
        <f>IF(ISERROR(VLOOKUP($A22,'Základní kolo'!$B$7:$M$72,6,FALSE)),"",VLOOKUP($A22,'Základní kolo'!$B$7:$M$72,6,FALSE))</f>
        <v>79891</v>
      </c>
      <c r="E22" s="44" t="str">
        <f>IF(ISERROR(VLOOKUP($A22,'Základní kolo'!$B$7:$M$72,7,FALSE)),"",VLOOKUP($A22,'Základní kolo'!$B$7:$M$72,7,FALSE))</f>
        <v>Pudil Jaroslav</v>
      </c>
      <c r="F22" s="43">
        <f>IF(ISERROR(VLOOKUP($A22,'Základní kolo'!$B$7:$M$72,8,FALSE)),"",VLOOKUP($A22,'Základní kolo'!$B$7:$M$72,8,FALSE))</f>
        <v>2007</v>
      </c>
      <c r="G22" s="44" t="str">
        <f>IF(ISERROR(VLOOKUP($A22,'Základní kolo'!$B$7:$M$72,9,FALSE)),"",VLOOKUP($A22,'Základní kolo'!$B$7:$M$72,9,FALSE))</f>
        <v>Březová</v>
      </c>
      <c r="H22" s="45">
        <f>IF(ISERROR(VLOOKUP($A22,'Základní kolo'!$B$7:$M$72,10,FALSE)),"",VLOOKUP($A22,'Základní kolo'!$B$7:$M$72,10,FALSE))</f>
        <v>28.03</v>
      </c>
      <c r="I22" s="45">
        <f>IF(ISERROR(VLOOKUP($A22,'Základní kolo'!$B$7:$M$72,11,FALSE)),"",VLOOKUP($A22,'Základní kolo'!$B$7:$M$72,11,FALSE))</f>
        <v>26.8</v>
      </c>
      <c r="J22" s="46">
        <f>IF(ISERROR(VLOOKUP($A22,'Základní kolo'!$B$7:$M$72,12,FALSE)),"",VLOOKUP($A22,'Základní kolo'!$B$7:$M$72,12,FALSE))</f>
        <v>26.8</v>
      </c>
    </row>
    <row r="23" spans="1:10" s="5" customFormat="1" ht="12.75">
      <c r="A23" s="5">
        <v>17</v>
      </c>
      <c r="B23" s="41">
        <f>IF(ISERROR(VLOOKUP($A23,'Základní kolo'!$B$7:$M$72,4,FALSE)),"",VLOOKUP($A23,'Základní kolo'!$B$7:$M$72,4,FALSE))</f>
        <v>17</v>
      </c>
      <c r="C23" s="42">
        <f>IF(ISERROR(VLOOKUP($A23,'Základní kolo'!$B$7:$M$72,5,FALSE)),"",VLOOKUP($A23,'Základní kolo'!$B$7:$M$72,5,FALSE))</f>
        <v>152</v>
      </c>
      <c r="D23" s="43">
        <f>IF(ISERROR(VLOOKUP($A23,'Základní kolo'!$B$7:$M$72,6,FALSE)),"",VLOOKUP($A23,'Základní kolo'!$B$7:$M$72,6,FALSE))</f>
        <v>80251</v>
      </c>
      <c r="E23" s="44" t="str">
        <f>IF(ISERROR(VLOOKUP($A23,'Základní kolo'!$B$7:$M$72,7,FALSE)),"",VLOOKUP($A23,'Základní kolo'!$B$7:$M$72,7,FALSE))</f>
        <v>Mikulica Lukáš</v>
      </c>
      <c r="F23" s="43">
        <f>IF(ISERROR(VLOOKUP($A23,'Základní kolo'!$B$7:$M$72,8,FALSE)),"",VLOOKUP($A23,'Základní kolo'!$B$7:$M$72,8,FALSE))</f>
        <v>2007</v>
      </c>
      <c r="G23" s="44" t="str">
        <f>IF(ISERROR(VLOOKUP($A23,'Základní kolo'!$B$7:$M$72,9,FALSE)),"",VLOOKUP($A23,'Základní kolo'!$B$7:$M$72,9,FALSE))</f>
        <v>Kobylí</v>
      </c>
      <c r="H23" s="45" t="str">
        <f>IF(ISERROR(VLOOKUP($A23,'Základní kolo'!$B$7:$M$72,10,FALSE)),"",VLOOKUP($A23,'Základní kolo'!$B$7:$M$72,10,FALSE))</f>
        <v>NP</v>
      </c>
      <c r="I23" s="45">
        <f>IF(ISERROR(VLOOKUP($A23,'Základní kolo'!$B$7:$M$72,11,FALSE)),"",VLOOKUP($A23,'Základní kolo'!$B$7:$M$72,11,FALSE))</f>
        <v>26.94</v>
      </c>
      <c r="J23" s="46">
        <f>IF(ISERROR(VLOOKUP($A23,'Základní kolo'!$B$7:$M$72,12,FALSE)),"",VLOOKUP($A23,'Základní kolo'!$B$7:$M$72,12,FALSE))</f>
        <v>26.94</v>
      </c>
    </row>
    <row r="24" spans="1:10" s="5" customFormat="1" ht="12.75">
      <c r="A24" s="5">
        <v>18</v>
      </c>
      <c r="B24" s="41">
        <f>IF(ISERROR(VLOOKUP($A24,'Základní kolo'!$B$7:$M$72,4,FALSE)),"",VLOOKUP($A24,'Základní kolo'!$B$7:$M$72,4,FALSE))</f>
        <v>18</v>
      </c>
      <c r="C24" s="42">
        <f>IF(ISERROR(VLOOKUP($A24,'Základní kolo'!$B$7:$M$72,5,FALSE)),"",VLOOKUP($A24,'Základní kolo'!$B$7:$M$72,5,FALSE))</f>
        <v>142</v>
      </c>
      <c r="D24" s="43">
        <f>IF(ISERROR(VLOOKUP($A24,'Základní kolo'!$B$7:$M$72,6,FALSE)),"",VLOOKUP($A24,'Základní kolo'!$B$7:$M$72,6,FALSE))</f>
        <v>44961</v>
      </c>
      <c r="E24" s="44" t="str">
        <f>IF(ISERROR(VLOOKUP($A24,'Základní kolo'!$B$7:$M$72,7,FALSE)),"",VLOOKUP($A24,'Základní kolo'!$B$7:$M$72,7,FALSE))</f>
        <v>Bílek Pavel</v>
      </c>
      <c r="F24" s="43">
        <f>IF(ISERROR(VLOOKUP($A24,'Základní kolo'!$B$7:$M$72,8,FALSE)),"",VLOOKUP($A24,'Základní kolo'!$B$7:$M$72,8,FALSE))</f>
        <v>2008</v>
      </c>
      <c r="G24" s="44" t="str">
        <f>IF(ISERROR(VLOOKUP($A24,'Základní kolo'!$B$7:$M$72,9,FALSE)),"",VLOOKUP($A24,'Základní kolo'!$B$7:$M$72,9,FALSE))</f>
        <v>Uhlířské Janovice</v>
      </c>
      <c r="H24" s="45" t="str">
        <f>IF(ISERROR(VLOOKUP($A24,'Základní kolo'!$B$7:$M$72,10,FALSE)),"",VLOOKUP($A24,'Základní kolo'!$B$7:$M$72,10,FALSE))</f>
        <v>NP</v>
      </c>
      <c r="I24" s="45">
        <f>IF(ISERROR(VLOOKUP($A24,'Základní kolo'!$B$7:$M$72,11,FALSE)),"",VLOOKUP($A24,'Základní kolo'!$B$7:$M$72,11,FALSE))</f>
        <v>29.04</v>
      </c>
      <c r="J24" s="46">
        <f>IF(ISERROR(VLOOKUP($A24,'Základní kolo'!$B$7:$M$72,12,FALSE)),"",VLOOKUP($A24,'Základní kolo'!$B$7:$M$72,12,FALSE))</f>
        <v>29.04</v>
      </c>
    </row>
    <row r="25" spans="1:10" s="5" customFormat="1" ht="12.75">
      <c r="A25" s="5">
        <v>19</v>
      </c>
      <c r="B25" s="41">
        <f>IF(ISERROR(VLOOKUP($A25,'Základní kolo'!$B$7:$M$72,4,FALSE)),"",VLOOKUP($A25,'Základní kolo'!$B$7:$M$72,4,FALSE))</f>
        <v>19</v>
      </c>
      <c r="C25" s="42">
        <f>IF(ISERROR(VLOOKUP($A25,'Základní kolo'!$B$7:$M$72,5,FALSE)),"",VLOOKUP($A25,'Základní kolo'!$B$7:$M$72,5,FALSE))</f>
        <v>146</v>
      </c>
      <c r="D25" s="43">
        <f>IF(ISERROR(VLOOKUP($A25,'Základní kolo'!$B$7:$M$72,6,FALSE)),"",VLOOKUP($A25,'Základní kolo'!$B$7:$M$72,6,FALSE))</f>
        <v>39081</v>
      </c>
      <c r="E25" s="44" t="str">
        <f>IF(ISERROR(VLOOKUP($A25,'Základní kolo'!$B$7:$M$72,7,FALSE)),"",VLOOKUP($A25,'Základní kolo'!$B$7:$M$72,7,FALSE))</f>
        <v>Šulc Martin</v>
      </c>
      <c r="F25" s="43">
        <f>IF(ISERROR(VLOOKUP($A25,'Základní kolo'!$B$7:$M$72,8,FALSE)),"",VLOOKUP($A25,'Základní kolo'!$B$7:$M$72,8,FALSE))</f>
        <v>2007</v>
      </c>
      <c r="G25" s="44" t="str">
        <f>IF(ISERROR(VLOOKUP($A25,'Základní kolo'!$B$7:$M$72,9,FALSE)),"",VLOOKUP($A25,'Základní kolo'!$B$7:$M$72,9,FALSE))</f>
        <v>Seč</v>
      </c>
      <c r="H25" s="45" t="str">
        <f>IF(ISERROR(VLOOKUP($A25,'Základní kolo'!$B$7:$M$72,10,FALSE)),"",VLOOKUP($A25,'Základní kolo'!$B$7:$M$72,10,FALSE))</f>
        <v>DNF</v>
      </c>
      <c r="I25" s="45" t="str">
        <f>IF(ISERROR(VLOOKUP($A25,'Základní kolo'!$B$7:$M$72,11,FALSE)),"",VLOOKUP($A25,'Základní kolo'!$B$7:$M$72,11,FALSE))</f>
        <v>DNF</v>
      </c>
      <c r="J25" s="46">
        <f>IF(ISERROR(VLOOKUP($A25,'Základní kolo'!$B$7:$M$72,12,FALSE)),"",VLOOKUP($A25,'Základní kolo'!$B$7:$M$72,12,FALSE))</f>
        <v>0</v>
      </c>
    </row>
    <row r="26" spans="1:10" s="5" customFormat="1" ht="12.75">
      <c r="A26" s="5">
        <v>20</v>
      </c>
      <c r="B26" s="41">
        <f>IF(ISERROR(VLOOKUP($A26,'Základní kolo'!$B$7:$M$72,4,FALSE)),"",VLOOKUP($A26,'Základní kolo'!$B$7:$M$72,4,FALSE))</f>
      </c>
      <c r="C26" s="42">
        <f>IF(ISERROR(VLOOKUP($A26,'Základní kolo'!$B$7:$M$72,5,FALSE)),"",VLOOKUP($A26,'Základní kolo'!$B$7:$M$72,5,FALSE))</f>
      </c>
      <c r="D26" s="43">
        <f>IF(ISERROR(VLOOKUP($A26,'Základní kolo'!$B$7:$M$72,6,FALSE)),"",VLOOKUP($A26,'Základní kolo'!$B$7:$M$72,6,FALSE))</f>
      </c>
      <c r="E26" s="44">
        <f>IF(ISERROR(VLOOKUP($A26,'Základní kolo'!$B$7:$M$72,7,FALSE)),"",VLOOKUP($A26,'Základní kolo'!$B$7:$M$72,7,FALSE))</f>
      </c>
      <c r="F26" s="43">
        <f>IF(ISERROR(VLOOKUP($A26,'Základní kolo'!$B$7:$M$72,8,FALSE)),"",VLOOKUP($A26,'Základní kolo'!$B$7:$M$72,8,FALSE))</f>
      </c>
      <c r="G26" s="44">
        <f>IF(ISERROR(VLOOKUP($A26,'Základní kolo'!$B$7:$M$72,9,FALSE)),"",VLOOKUP($A26,'Základní kolo'!$B$7:$M$72,9,FALSE))</f>
      </c>
      <c r="H26" s="45">
        <f>IF(ISERROR(VLOOKUP($A26,'Základní kolo'!$B$7:$M$72,10,FALSE)),"",VLOOKUP($A26,'Základní kolo'!$B$7:$M$72,10,FALSE))</f>
      </c>
      <c r="I26" s="45">
        <f>IF(ISERROR(VLOOKUP($A26,'Základní kolo'!$B$7:$M$72,11,FALSE)),"",VLOOKUP($A26,'Základní kolo'!$B$7:$M$72,11,FALSE))</f>
      </c>
      <c r="J26" s="46">
        <f>IF(ISERROR(VLOOKUP($A26,'Základní kolo'!$B$7:$M$72,12,FALSE)),"",VLOOKUP($A26,'Základní kolo'!$B$7:$M$72,12,FALSE))</f>
      </c>
    </row>
    <row r="27" spans="1:10" s="5" customFormat="1" ht="12.75">
      <c r="A27" s="5">
        <v>21</v>
      </c>
      <c r="B27" s="41">
        <f>IF(ISERROR(VLOOKUP($A27,'Základní kolo'!$B$7:$M$72,4,FALSE)),"",VLOOKUP($A27,'Základní kolo'!$B$7:$M$72,4,FALSE))</f>
      </c>
      <c r="C27" s="42">
        <f>IF(ISERROR(VLOOKUP($A27,'Základní kolo'!$B$7:$M$72,5,FALSE)),"",VLOOKUP($A27,'Základní kolo'!$B$7:$M$72,5,FALSE))</f>
      </c>
      <c r="D27" s="43">
        <f>IF(ISERROR(VLOOKUP($A27,'Základní kolo'!$B$7:$M$72,6,FALSE)),"",VLOOKUP($A27,'Základní kolo'!$B$7:$M$72,6,FALSE))</f>
      </c>
      <c r="E27" s="44">
        <f>IF(ISERROR(VLOOKUP($A27,'Základní kolo'!$B$7:$M$72,7,FALSE)),"",VLOOKUP($A27,'Základní kolo'!$B$7:$M$72,7,FALSE))</f>
      </c>
      <c r="F27" s="43">
        <f>IF(ISERROR(VLOOKUP($A27,'Základní kolo'!$B$7:$M$72,8,FALSE)),"",VLOOKUP($A27,'Základní kolo'!$B$7:$M$72,8,FALSE))</f>
      </c>
      <c r="G27" s="44">
        <f>IF(ISERROR(VLOOKUP($A27,'Základní kolo'!$B$7:$M$72,9,FALSE)),"",VLOOKUP($A27,'Základní kolo'!$B$7:$M$72,9,FALSE))</f>
      </c>
      <c r="H27" s="45">
        <f>IF(ISERROR(VLOOKUP($A27,'Základní kolo'!$B$7:$M$72,10,FALSE)),"",VLOOKUP($A27,'Základní kolo'!$B$7:$M$72,10,FALSE))</f>
      </c>
      <c r="I27" s="45">
        <f>IF(ISERROR(VLOOKUP($A27,'Základní kolo'!$B$7:$M$72,11,FALSE)),"",VLOOKUP($A27,'Základní kolo'!$B$7:$M$72,11,FALSE))</f>
      </c>
      <c r="J27" s="46">
        <f>IF(ISERROR(VLOOKUP($A27,'Základní kolo'!$B$7:$M$72,12,FALSE)),"",VLOOKUP($A27,'Základní kolo'!$B$7:$M$72,12,FALSE))</f>
      </c>
    </row>
    <row r="28" spans="1:10" s="5" customFormat="1" ht="12.75">
      <c r="A28" s="5">
        <v>22</v>
      </c>
      <c r="B28" s="41">
        <f>IF(ISERROR(VLOOKUP($A28,'Základní kolo'!$B$7:$M$72,4,FALSE)),"",VLOOKUP($A28,'Základní kolo'!$B$7:$M$72,4,FALSE))</f>
      </c>
      <c r="C28" s="42">
        <f>IF(ISERROR(VLOOKUP($A28,'Základní kolo'!$B$7:$M$72,5,FALSE)),"",VLOOKUP($A28,'Základní kolo'!$B$7:$M$72,5,FALSE))</f>
      </c>
      <c r="D28" s="43">
        <f>IF(ISERROR(VLOOKUP($A28,'Základní kolo'!$B$7:$M$72,6,FALSE)),"",VLOOKUP($A28,'Základní kolo'!$B$7:$M$72,6,FALSE))</f>
      </c>
      <c r="E28" s="44">
        <f>IF(ISERROR(VLOOKUP($A28,'Základní kolo'!$B$7:$M$72,7,FALSE)),"",VLOOKUP($A28,'Základní kolo'!$B$7:$M$72,7,FALSE))</f>
      </c>
      <c r="F28" s="43">
        <f>IF(ISERROR(VLOOKUP($A28,'Základní kolo'!$B$7:$M$72,8,FALSE)),"",VLOOKUP($A28,'Základní kolo'!$B$7:$M$72,8,FALSE))</f>
      </c>
      <c r="G28" s="44">
        <f>IF(ISERROR(VLOOKUP($A28,'Základní kolo'!$B$7:$M$72,9,FALSE)),"",VLOOKUP($A28,'Základní kolo'!$B$7:$M$72,9,FALSE))</f>
      </c>
      <c r="H28" s="45">
        <f>IF(ISERROR(VLOOKUP($A28,'Základní kolo'!$B$7:$M$72,10,FALSE)),"",VLOOKUP($A28,'Základní kolo'!$B$7:$M$72,10,FALSE))</f>
      </c>
      <c r="I28" s="45">
        <f>IF(ISERROR(VLOOKUP($A28,'Základní kolo'!$B$7:$M$72,11,FALSE)),"",VLOOKUP($A28,'Základní kolo'!$B$7:$M$72,11,FALSE))</f>
      </c>
      <c r="J28" s="46">
        <f>IF(ISERROR(VLOOKUP($A28,'Základní kolo'!$B$7:$M$72,12,FALSE)),"",VLOOKUP($A28,'Základní kolo'!$B$7:$M$72,12,FALSE))</f>
      </c>
    </row>
    <row r="29" spans="1:10" s="5" customFormat="1" ht="12.75">
      <c r="A29" s="5">
        <v>23</v>
      </c>
      <c r="B29" s="41">
        <f>IF(ISERROR(VLOOKUP($A29,'Základní kolo'!$B$7:$M$72,4,FALSE)),"",VLOOKUP($A29,'Základní kolo'!$B$7:$M$72,4,FALSE))</f>
      </c>
      <c r="C29" s="42">
        <f>IF(ISERROR(VLOOKUP($A29,'Základní kolo'!$B$7:$M$72,5,FALSE)),"",VLOOKUP($A29,'Základní kolo'!$B$7:$M$72,5,FALSE))</f>
      </c>
      <c r="D29" s="43">
        <f>IF(ISERROR(VLOOKUP($A29,'Základní kolo'!$B$7:$M$72,6,FALSE)),"",VLOOKUP($A29,'Základní kolo'!$B$7:$M$72,6,FALSE))</f>
      </c>
      <c r="E29" s="44">
        <f>IF(ISERROR(VLOOKUP($A29,'Základní kolo'!$B$7:$M$72,7,FALSE)),"",VLOOKUP($A29,'Základní kolo'!$B$7:$M$72,7,FALSE))</f>
      </c>
      <c r="F29" s="43">
        <f>IF(ISERROR(VLOOKUP($A29,'Základní kolo'!$B$7:$M$72,8,FALSE)),"",VLOOKUP($A29,'Základní kolo'!$B$7:$M$72,8,FALSE))</f>
      </c>
      <c r="G29" s="44">
        <f>IF(ISERROR(VLOOKUP($A29,'Základní kolo'!$B$7:$M$72,9,FALSE)),"",VLOOKUP($A29,'Základní kolo'!$B$7:$M$72,9,FALSE))</f>
      </c>
      <c r="H29" s="45">
        <f>IF(ISERROR(VLOOKUP($A29,'Základní kolo'!$B$7:$M$72,10,FALSE)),"",VLOOKUP($A29,'Základní kolo'!$B$7:$M$72,10,FALSE))</f>
      </c>
      <c r="I29" s="45">
        <f>IF(ISERROR(VLOOKUP($A29,'Základní kolo'!$B$7:$M$72,11,FALSE)),"",VLOOKUP($A29,'Základní kolo'!$B$7:$M$72,11,FALSE))</f>
      </c>
      <c r="J29" s="46">
        <f>IF(ISERROR(VLOOKUP($A29,'Základní kolo'!$B$7:$M$72,12,FALSE)),"",VLOOKUP($A29,'Základní kolo'!$B$7:$M$72,12,FALSE))</f>
      </c>
    </row>
    <row r="30" spans="1:10" s="5" customFormat="1" ht="12.75">
      <c r="A30" s="5">
        <v>24</v>
      </c>
      <c r="B30" s="41">
        <f>IF(ISERROR(VLOOKUP($A30,'Základní kolo'!$B$7:$M$72,4,FALSE)),"",VLOOKUP($A30,'Základní kolo'!$B$7:$M$72,4,FALSE))</f>
      </c>
      <c r="C30" s="42">
        <f>IF(ISERROR(VLOOKUP($A30,'Základní kolo'!$B$7:$M$72,5,FALSE)),"",VLOOKUP($A30,'Základní kolo'!$B$7:$M$72,5,FALSE))</f>
      </c>
      <c r="D30" s="43">
        <f>IF(ISERROR(VLOOKUP($A30,'Základní kolo'!$B$7:$M$72,6,FALSE)),"",VLOOKUP($A30,'Základní kolo'!$B$7:$M$72,6,FALSE))</f>
      </c>
      <c r="E30" s="44">
        <f>IF(ISERROR(VLOOKUP($A30,'Základní kolo'!$B$7:$M$72,7,FALSE)),"",VLOOKUP($A30,'Základní kolo'!$B$7:$M$72,7,FALSE))</f>
      </c>
      <c r="F30" s="43">
        <f>IF(ISERROR(VLOOKUP($A30,'Základní kolo'!$B$7:$M$72,8,FALSE)),"",VLOOKUP($A30,'Základní kolo'!$B$7:$M$72,8,FALSE))</f>
      </c>
      <c r="G30" s="44">
        <f>IF(ISERROR(VLOOKUP($A30,'Základní kolo'!$B$7:$M$72,9,FALSE)),"",VLOOKUP($A30,'Základní kolo'!$B$7:$M$72,9,FALSE))</f>
      </c>
      <c r="H30" s="45">
        <f>IF(ISERROR(VLOOKUP($A30,'Základní kolo'!$B$7:$M$72,10,FALSE)),"",VLOOKUP($A30,'Základní kolo'!$B$7:$M$72,10,FALSE))</f>
      </c>
      <c r="I30" s="45">
        <f>IF(ISERROR(VLOOKUP($A30,'Základní kolo'!$B$7:$M$72,11,FALSE)),"",VLOOKUP($A30,'Základní kolo'!$B$7:$M$72,11,FALSE))</f>
      </c>
      <c r="J30" s="46">
        <f>IF(ISERROR(VLOOKUP($A30,'Základní kolo'!$B$7:$M$72,12,FALSE)),"",VLOOKUP($A30,'Základní kolo'!$B$7:$M$72,12,FALSE))</f>
      </c>
    </row>
    <row r="31" spans="1:10" s="5" customFormat="1" ht="12.75">
      <c r="A31" s="5">
        <v>25</v>
      </c>
      <c r="B31" s="41">
        <f>IF(ISERROR(VLOOKUP($A31,'Základní kolo'!$B$7:$M$72,4,FALSE)),"",VLOOKUP($A31,'Základní kolo'!$B$7:$M$72,4,FALSE))</f>
      </c>
      <c r="C31" s="42">
        <f>IF(ISERROR(VLOOKUP($A31,'Základní kolo'!$B$7:$M$72,5,FALSE)),"",VLOOKUP($A31,'Základní kolo'!$B$7:$M$72,5,FALSE))</f>
      </c>
      <c r="D31" s="43">
        <f>IF(ISERROR(VLOOKUP($A31,'Základní kolo'!$B$7:$M$72,6,FALSE)),"",VLOOKUP($A31,'Základní kolo'!$B$7:$M$72,6,FALSE))</f>
      </c>
      <c r="E31" s="44">
        <f>IF(ISERROR(VLOOKUP($A31,'Základní kolo'!$B$7:$M$72,7,FALSE)),"",VLOOKUP($A31,'Základní kolo'!$B$7:$M$72,7,FALSE))</f>
      </c>
      <c r="F31" s="43">
        <f>IF(ISERROR(VLOOKUP($A31,'Základní kolo'!$B$7:$M$72,8,FALSE)),"",VLOOKUP($A31,'Základní kolo'!$B$7:$M$72,8,FALSE))</f>
      </c>
      <c r="G31" s="44">
        <f>IF(ISERROR(VLOOKUP($A31,'Základní kolo'!$B$7:$M$72,9,FALSE)),"",VLOOKUP($A31,'Základní kolo'!$B$7:$M$72,9,FALSE))</f>
      </c>
      <c r="H31" s="45">
        <f>IF(ISERROR(VLOOKUP($A31,'Základní kolo'!$B$7:$M$72,10,FALSE)),"",VLOOKUP($A31,'Základní kolo'!$B$7:$M$72,10,FALSE))</f>
      </c>
      <c r="I31" s="45">
        <f>IF(ISERROR(VLOOKUP($A31,'Základní kolo'!$B$7:$M$72,11,FALSE)),"",VLOOKUP($A31,'Základní kolo'!$B$7:$M$72,11,FALSE))</f>
      </c>
      <c r="J31" s="46">
        <f>IF(ISERROR(VLOOKUP($A31,'Základní kolo'!$B$7:$M$72,12,FALSE)),"",VLOOKUP($A31,'Základní kolo'!$B$7:$M$72,12,FALSE))</f>
      </c>
    </row>
    <row r="32" spans="1:10" s="5" customFormat="1" ht="12.75">
      <c r="A32" s="5">
        <v>26</v>
      </c>
      <c r="B32" s="41">
        <f>IF(ISERROR(VLOOKUP($A32,'Základní kolo'!$B$7:$M$72,4,FALSE)),"",VLOOKUP($A32,'Základní kolo'!$B$7:$M$72,4,FALSE))</f>
      </c>
      <c r="C32" s="42">
        <f>IF(ISERROR(VLOOKUP($A32,'Základní kolo'!$B$7:$M$72,5,FALSE)),"",VLOOKUP($A32,'Základní kolo'!$B$7:$M$72,5,FALSE))</f>
      </c>
      <c r="D32" s="43">
        <f>IF(ISERROR(VLOOKUP($A32,'Základní kolo'!$B$7:$M$72,6,FALSE)),"",VLOOKUP($A32,'Základní kolo'!$B$7:$M$72,6,FALSE))</f>
      </c>
      <c r="E32" s="44">
        <f>IF(ISERROR(VLOOKUP($A32,'Základní kolo'!$B$7:$M$72,7,FALSE)),"",VLOOKUP($A32,'Základní kolo'!$B$7:$M$72,7,FALSE))</f>
      </c>
      <c r="F32" s="43">
        <f>IF(ISERROR(VLOOKUP($A32,'Základní kolo'!$B$7:$M$72,8,FALSE)),"",VLOOKUP($A32,'Základní kolo'!$B$7:$M$72,8,FALSE))</f>
      </c>
      <c r="G32" s="44">
        <f>IF(ISERROR(VLOOKUP($A32,'Základní kolo'!$B$7:$M$72,9,FALSE)),"",VLOOKUP($A32,'Základní kolo'!$B$7:$M$72,9,FALSE))</f>
      </c>
      <c r="H32" s="45">
        <f>IF(ISERROR(VLOOKUP($A32,'Základní kolo'!$B$7:$M$72,10,FALSE)),"",VLOOKUP($A32,'Základní kolo'!$B$7:$M$72,10,FALSE))</f>
      </c>
      <c r="I32" s="45">
        <f>IF(ISERROR(VLOOKUP($A32,'Základní kolo'!$B$7:$M$72,11,FALSE)),"",VLOOKUP($A32,'Základní kolo'!$B$7:$M$72,11,FALSE))</f>
      </c>
      <c r="J32" s="46">
        <f>IF(ISERROR(VLOOKUP($A32,'Základní kolo'!$B$7:$M$72,12,FALSE)),"",VLOOKUP($A32,'Základní kolo'!$B$7:$M$72,12,FALSE))</f>
      </c>
    </row>
    <row r="33" spans="1:10" s="5" customFormat="1" ht="12.75">
      <c r="A33" s="5">
        <v>27</v>
      </c>
      <c r="B33" s="41">
        <f>IF(ISERROR(VLOOKUP($A33,'Základní kolo'!$B$7:$M$72,4,FALSE)),"",VLOOKUP($A33,'Základní kolo'!$B$7:$M$72,4,FALSE))</f>
      </c>
      <c r="C33" s="42">
        <f>IF(ISERROR(VLOOKUP($A33,'Základní kolo'!$B$7:$M$72,5,FALSE)),"",VLOOKUP($A33,'Základní kolo'!$B$7:$M$72,5,FALSE))</f>
      </c>
      <c r="D33" s="43">
        <f>IF(ISERROR(VLOOKUP($A33,'Základní kolo'!$B$7:$M$72,6,FALSE)),"",VLOOKUP($A33,'Základní kolo'!$B$7:$M$72,6,FALSE))</f>
      </c>
      <c r="E33" s="44">
        <f>IF(ISERROR(VLOOKUP($A33,'Základní kolo'!$B$7:$M$72,7,FALSE)),"",VLOOKUP($A33,'Základní kolo'!$B$7:$M$72,7,FALSE))</f>
      </c>
      <c r="F33" s="43">
        <f>IF(ISERROR(VLOOKUP($A33,'Základní kolo'!$B$7:$M$72,8,FALSE)),"",VLOOKUP($A33,'Základní kolo'!$B$7:$M$72,8,FALSE))</f>
      </c>
      <c r="G33" s="44">
        <f>IF(ISERROR(VLOOKUP($A33,'Základní kolo'!$B$7:$M$72,9,FALSE)),"",VLOOKUP($A33,'Základní kolo'!$B$7:$M$72,9,FALSE))</f>
      </c>
      <c r="H33" s="45">
        <f>IF(ISERROR(VLOOKUP($A33,'Základní kolo'!$B$7:$M$72,10,FALSE)),"",VLOOKUP($A33,'Základní kolo'!$B$7:$M$72,10,FALSE))</f>
      </c>
      <c r="I33" s="45">
        <f>IF(ISERROR(VLOOKUP($A33,'Základní kolo'!$B$7:$M$72,11,FALSE)),"",VLOOKUP($A33,'Základní kolo'!$B$7:$M$72,11,FALSE))</f>
      </c>
      <c r="J33" s="46">
        <f>IF(ISERROR(VLOOKUP($A33,'Základní kolo'!$B$7:$M$72,12,FALSE)),"",VLOOKUP($A33,'Základní kolo'!$B$7:$M$72,12,FALSE))</f>
      </c>
    </row>
    <row r="34" spans="1:10" s="5" customFormat="1" ht="12.75">
      <c r="A34" s="5">
        <v>28</v>
      </c>
      <c r="B34" s="41">
        <f>IF(ISERROR(VLOOKUP($A34,'Základní kolo'!$B$7:$M$72,4,FALSE)),"",VLOOKUP($A34,'Základní kolo'!$B$7:$M$72,4,FALSE))</f>
      </c>
      <c r="C34" s="42">
        <f>IF(ISERROR(VLOOKUP($A34,'Základní kolo'!$B$7:$M$72,5,FALSE)),"",VLOOKUP($A34,'Základní kolo'!$B$7:$M$72,5,FALSE))</f>
      </c>
      <c r="D34" s="43">
        <f>IF(ISERROR(VLOOKUP($A34,'Základní kolo'!$B$7:$M$72,6,FALSE)),"",VLOOKUP($A34,'Základní kolo'!$B$7:$M$72,6,FALSE))</f>
      </c>
      <c r="E34" s="44">
        <f>IF(ISERROR(VLOOKUP($A34,'Základní kolo'!$B$7:$M$72,7,FALSE)),"",VLOOKUP($A34,'Základní kolo'!$B$7:$M$72,7,FALSE))</f>
      </c>
      <c r="F34" s="43">
        <f>IF(ISERROR(VLOOKUP($A34,'Základní kolo'!$B$7:$M$72,8,FALSE)),"",VLOOKUP($A34,'Základní kolo'!$B$7:$M$72,8,FALSE))</f>
      </c>
      <c r="G34" s="44">
        <f>IF(ISERROR(VLOOKUP($A34,'Základní kolo'!$B$7:$M$72,9,FALSE)),"",VLOOKUP($A34,'Základní kolo'!$B$7:$M$72,9,FALSE))</f>
      </c>
      <c r="H34" s="45">
        <f>IF(ISERROR(VLOOKUP($A34,'Základní kolo'!$B$7:$M$72,10,FALSE)),"",VLOOKUP($A34,'Základní kolo'!$B$7:$M$72,10,FALSE))</f>
      </c>
      <c r="I34" s="45">
        <f>IF(ISERROR(VLOOKUP($A34,'Základní kolo'!$B$7:$M$72,11,FALSE)),"",VLOOKUP($A34,'Základní kolo'!$B$7:$M$72,11,FALSE))</f>
      </c>
      <c r="J34" s="46">
        <f>IF(ISERROR(VLOOKUP($A34,'Základní kolo'!$B$7:$M$72,12,FALSE)),"",VLOOKUP($A34,'Základní kolo'!$B$7:$M$72,12,FALSE))</f>
      </c>
    </row>
    <row r="35" spans="1:10" s="5" customFormat="1" ht="12.75">
      <c r="A35" s="5">
        <v>29</v>
      </c>
      <c r="B35" s="41">
        <f>IF(ISERROR(VLOOKUP($A35,'Základní kolo'!$B$7:$M$72,4,FALSE)),"",VLOOKUP($A35,'Základní kolo'!$B$7:$M$72,4,FALSE))</f>
      </c>
      <c r="C35" s="42">
        <f>IF(ISERROR(VLOOKUP($A35,'Základní kolo'!$B$7:$M$72,5,FALSE)),"",VLOOKUP($A35,'Základní kolo'!$B$7:$M$72,5,FALSE))</f>
      </c>
      <c r="D35" s="43">
        <f>IF(ISERROR(VLOOKUP($A35,'Základní kolo'!$B$7:$M$72,6,FALSE)),"",VLOOKUP($A35,'Základní kolo'!$B$7:$M$72,6,FALSE))</f>
      </c>
      <c r="E35" s="44">
        <f>IF(ISERROR(VLOOKUP($A35,'Základní kolo'!$B$7:$M$72,7,FALSE)),"",VLOOKUP($A35,'Základní kolo'!$B$7:$M$72,7,FALSE))</f>
      </c>
      <c r="F35" s="43">
        <f>IF(ISERROR(VLOOKUP($A35,'Základní kolo'!$B$7:$M$72,8,FALSE)),"",VLOOKUP($A35,'Základní kolo'!$B$7:$M$72,8,FALSE))</f>
      </c>
      <c r="G35" s="44">
        <f>IF(ISERROR(VLOOKUP($A35,'Základní kolo'!$B$7:$M$72,9,FALSE)),"",VLOOKUP($A35,'Základní kolo'!$B$7:$M$72,9,FALSE))</f>
      </c>
      <c r="H35" s="45">
        <f>IF(ISERROR(VLOOKUP($A35,'Základní kolo'!$B$7:$M$72,10,FALSE)),"",VLOOKUP($A35,'Základní kolo'!$B$7:$M$72,10,FALSE))</f>
      </c>
      <c r="I35" s="45">
        <f>IF(ISERROR(VLOOKUP($A35,'Základní kolo'!$B$7:$M$72,11,FALSE)),"",VLOOKUP($A35,'Základní kolo'!$B$7:$M$72,11,FALSE))</f>
      </c>
      <c r="J35" s="46">
        <f>IF(ISERROR(VLOOKUP($A35,'Základní kolo'!$B$7:$M$72,12,FALSE)),"",VLOOKUP($A35,'Základní kolo'!$B$7:$M$72,12,FALSE))</f>
      </c>
    </row>
    <row r="36" spans="1:10" s="5" customFormat="1" ht="12.75">
      <c r="A36" s="5">
        <v>30</v>
      </c>
      <c r="B36" s="41">
        <f>IF(ISERROR(VLOOKUP($A36,'Základní kolo'!$B$7:$M$72,4,FALSE)),"",VLOOKUP($A36,'Základní kolo'!$B$7:$M$72,4,FALSE))</f>
      </c>
      <c r="C36" s="42">
        <f>IF(ISERROR(VLOOKUP($A36,'Základní kolo'!$B$7:$M$72,5,FALSE)),"",VLOOKUP($A36,'Základní kolo'!$B$7:$M$72,5,FALSE))</f>
      </c>
      <c r="D36" s="43">
        <f>IF(ISERROR(VLOOKUP($A36,'Základní kolo'!$B$7:$M$72,6,FALSE)),"",VLOOKUP($A36,'Základní kolo'!$B$7:$M$72,6,FALSE))</f>
      </c>
      <c r="E36" s="44">
        <f>IF(ISERROR(VLOOKUP($A36,'Základní kolo'!$B$7:$M$72,7,FALSE)),"",VLOOKUP($A36,'Základní kolo'!$B$7:$M$72,7,FALSE))</f>
      </c>
      <c r="F36" s="43">
        <f>IF(ISERROR(VLOOKUP($A36,'Základní kolo'!$B$7:$M$72,8,FALSE)),"",VLOOKUP($A36,'Základní kolo'!$B$7:$M$72,8,FALSE))</f>
      </c>
      <c r="G36" s="44">
        <f>IF(ISERROR(VLOOKUP($A36,'Základní kolo'!$B$7:$M$72,9,FALSE)),"",VLOOKUP($A36,'Základní kolo'!$B$7:$M$72,9,FALSE))</f>
      </c>
      <c r="H36" s="45">
        <f>IF(ISERROR(VLOOKUP($A36,'Základní kolo'!$B$7:$M$72,10,FALSE)),"",VLOOKUP($A36,'Základní kolo'!$B$7:$M$72,10,FALSE))</f>
      </c>
      <c r="I36" s="45">
        <f>IF(ISERROR(VLOOKUP($A36,'Základní kolo'!$B$7:$M$72,11,FALSE)),"",VLOOKUP($A36,'Základní kolo'!$B$7:$M$72,11,FALSE))</f>
      </c>
      <c r="J36" s="46">
        <f>IF(ISERROR(VLOOKUP($A36,'Základní kolo'!$B$7:$M$72,12,FALSE)),"",VLOOKUP($A36,'Základní kolo'!$B$7:$M$72,12,FALSE))</f>
      </c>
    </row>
    <row r="37" spans="1:10" s="5" customFormat="1" ht="12.75">
      <c r="A37" s="5">
        <v>31</v>
      </c>
      <c r="B37" s="41">
        <f>IF(ISERROR(VLOOKUP($A37,'Základní kolo'!$B$7:$M$72,4,FALSE)),"",VLOOKUP($A37,'Základní kolo'!$B$7:$M$72,4,FALSE))</f>
      </c>
      <c r="C37" s="42">
        <f>IF(ISERROR(VLOOKUP($A37,'Základní kolo'!$B$7:$M$72,5,FALSE)),"",VLOOKUP($A37,'Základní kolo'!$B$7:$M$72,5,FALSE))</f>
      </c>
      <c r="D37" s="43">
        <f>IF(ISERROR(VLOOKUP($A37,'Základní kolo'!$B$7:$M$72,6,FALSE)),"",VLOOKUP($A37,'Základní kolo'!$B$7:$M$72,6,FALSE))</f>
      </c>
      <c r="E37" s="44">
        <f>IF(ISERROR(VLOOKUP($A37,'Základní kolo'!$B$7:$M$72,7,FALSE)),"",VLOOKUP($A37,'Základní kolo'!$B$7:$M$72,7,FALSE))</f>
      </c>
      <c r="F37" s="43">
        <f>IF(ISERROR(VLOOKUP($A37,'Základní kolo'!$B$7:$M$72,8,FALSE)),"",VLOOKUP($A37,'Základní kolo'!$B$7:$M$72,8,FALSE))</f>
      </c>
      <c r="G37" s="44">
        <f>IF(ISERROR(VLOOKUP($A37,'Základní kolo'!$B$7:$M$72,9,FALSE)),"",VLOOKUP($A37,'Základní kolo'!$B$7:$M$72,9,FALSE))</f>
      </c>
      <c r="H37" s="45">
        <f>IF(ISERROR(VLOOKUP($A37,'Základní kolo'!$B$7:$M$72,10,FALSE)),"",VLOOKUP($A37,'Základní kolo'!$B$7:$M$72,10,FALSE))</f>
      </c>
      <c r="I37" s="45">
        <f>IF(ISERROR(VLOOKUP($A37,'Základní kolo'!$B$7:$M$72,11,FALSE)),"",VLOOKUP($A37,'Základní kolo'!$B$7:$M$72,11,FALSE))</f>
      </c>
      <c r="J37" s="46">
        <f>IF(ISERROR(VLOOKUP($A37,'Základní kolo'!$B$7:$M$72,12,FALSE)),"",VLOOKUP($A37,'Základní kolo'!$B$7:$M$72,12,FALSE))</f>
      </c>
    </row>
    <row r="38" spans="1:10" s="5" customFormat="1" ht="12.75">
      <c r="A38" s="5">
        <v>32</v>
      </c>
      <c r="B38" s="41">
        <f>IF(ISERROR(VLOOKUP($A38,'Základní kolo'!$B$7:$M$72,4,FALSE)),"",VLOOKUP($A38,'Základní kolo'!$B$7:$M$72,4,FALSE))</f>
      </c>
      <c r="C38" s="42">
        <f>IF(ISERROR(VLOOKUP($A38,'Základní kolo'!$B$7:$M$72,5,FALSE)),"",VLOOKUP($A38,'Základní kolo'!$B$7:$M$72,5,FALSE))</f>
      </c>
      <c r="D38" s="43">
        <f>IF(ISERROR(VLOOKUP($A38,'Základní kolo'!$B$7:$M$72,6,FALSE)),"",VLOOKUP($A38,'Základní kolo'!$B$7:$M$72,6,FALSE))</f>
      </c>
      <c r="E38" s="44">
        <f>IF(ISERROR(VLOOKUP($A38,'Základní kolo'!$B$7:$M$72,7,FALSE)),"",VLOOKUP($A38,'Základní kolo'!$B$7:$M$72,7,FALSE))</f>
      </c>
      <c r="F38" s="43">
        <f>IF(ISERROR(VLOOKUP($A38,'Základní kolo'!$B$7:$M$72,8,FALSE)),"",VLOOKUP($A38,'Základní kolo'!$B$7:$M$72,8,FALSE))</f>
      </c>
      <c r="G38" s="44">
        <f>IF(ISERROR(VLOOKUP($A38,'Základní kolo'!$B$7:$M$72,9,FALSE)),"",VLOOKUP($A38,'Základní kolo'!$B$7:$M$72,9,FALSE))</f>
      </c>
      <c r="H38" s="45">
        <f>IF(ISERROR(VLOOKUP($A38,'Základní kolo'!$B$7:$M$72,10,FALSE)),"",VLOOKUP($A38,'Základní kolo'!$B$7:$M$72,10,FALSE))</f>
      </c>
      <c r="I38" s="45">
        <f>IF(ISERROR(VLOOKUP($A38,'Základní kolo'!$B$7:$M$72,11,FALSE)),"",VLOOKUP($A38,'Základní kolo'!$B$7:$M$72,11,FALSE))</f>
      </c>
      <c r="J38" s="46">
        <f>IF(ISERROR(VLOOKUP($A38,'Základní kolo'!$B$7:$M$72,12,FALSE)),"",VLOOKUP($A38,'Základní kolo'!$B$7:$M$72,12,FALSE))</f>
      </c>
    </row>
    <row r="39" spans="1:10" s="5" customFormat="1" ht="12.75">
      <c r="A39" s="5">
        <v>33</v>
      </c>
      <c r="B39" s="41">
        <f>IF(ISERROR(VLOOKUP($A39,'Základní kolo'!$B$7:$M$72,4,FALSE)),"",VLOOKUP($A39,'Základní kolo'!$B$7:$M$72,4,FALSE))</f>
      </c>
      <c r="C39" s="42">
        <f>IF(ISERROR(VLOOKUP($A39,'Základní kolo'!$B$7:$M$72,5,FALSE)),"",VLOOKUP($A39,'Základní kolo'!$B$7:$M$72,5,FALSE))</f>
      </c>
      <c r="D39" s="43">
        <f>IF(ISERROR(VLOOKUP($A39,'Základní kolo'!$B$7:$M$72,6,FALSE)),"",VLOOKUP($A39,'Základní kolo'!$B$7:$M$72,6,FALSE))</f>
      </c>
      <c r="E39" s="44">
        <f>IF(ISERROR(VLOOKUP($A39,'Základní kolo'!$B$7:$M$72,7,FALSE)),"",VLOOKUP($A39,'Základní kolo'!$B$7:$M$72,7,FALSE))</f>
      </c>
      <c r="F39" s="43">
        <f>IF(ISERROR(VLOOKUP($A39,'Základní kolo'!$B$7:$M$72,8,FALSE)),"",VLOOKUP($A39,'Základní kolo'!$B$7:$M$72,8,FALSE))</f>
      </c>
      <c r="G39" s="44">
        <f>IF(ISERROR(VLOOKUP($A39,'Základní kolo'!$B$7:$M$72,9,FALSE)),"",VLOOKUP($A39,'Základní kolo'!$B$7:$M$72,9,FALSE))</f>
      </c>
      <c r="H39" s="45">
        <f>IF(ISERROR(VLOOKUP($A39,'Základní kolo'!$B$7:$M$72,10,FALSE)),"",VLOOKUP($A39,'Základní kolo'!$B$7:$M$72,10,FALSE))</f>
      </c>
      <c r="I39" s="45">
        <f>IF(ISERROR(VLOOKUP($A39,'Základní kolo'!$B$7:$M$72,11,FALSE)),"",VLOOKUP($A39,'Základní kolo'!$B$7:$M$72,11,FALSE))</f>
      </c>
      <c r="J39" s="46">
        <f>IF(ISERROR(VLOOKUP($A39,'Základní kolo'!$B$7:$M$72,12,FALSE)),"",VLOOKUP($A39,'Základní kolo'!$B$7:$M$72,12,FALSE))</f>
      </c>
    </row>
    <row r="40" spans="1:10" s="5" customFormat="1" ht="12.75">
      <c r="A40" s="5">
        <v>34</v>
      </c>
      <c r="B40" s="41">
        <f>IF(ISERROR(VLOOKUP($A40,'Základní kolo'!$B$7:$M$72,4,FALSE)),"",VLOOKUP($A40,'Základní kolo'!$B$7:$M$72,4,FALSE))</f>
      </c>
      <c r="C40" s="42">
        <f>IF(ISERROR(VLOOKUP($A40,'Základní kolo'!$B$7:$M$72,5,FALSE)),"",VLOOKUP($A40,'Základní kolo'!$B$7:$M$72,5,FALSE))</f>
      </c>
      <c r="D40" s="43">
        <f>IF(ISERROR(VLOOKUP($A40,'Základní kolo'!$B$7:$M$72,6,FALSE)),"",VLOOKUP($A40,'Základní kolo'!$B$7:$M$72,6,FALSE))</f>
      </c>
      <c r="E40" s="44">
        <f>IF(ISERROR(VLOOKUP($A40,'Základní kolo'!$B$7:$M$72,7,FALSE)),"",VLOOKUP($A40,'Základní kolo'!$B$7:$M$72,7,FALSE))</f>
      </c>
      <c r="F40" s="43">
        <f>IF(ISERROR(VLOOKUP($A40,'Základní kolo'!$B$7:$M$72,8,FALSE)),"",VLOOKUP($A40,'Základní kolo'!$B$7:$M$72,8,FALSE))</f>
      </c>
      <c r="G40" s="44">
        <f>IF(ISERROR(VLOOKUP($A40,'Základní kolo'!$B$7:$M$72,9,FALSE)),"",VLOOKUP($A40,'Základní kolo'!$B$7:$M$72,9,FALSE))</f>
      </c>
      <c r="H40" s="45">
        <f>IF(ISERROR(VLOOKUP($A40,'Základní kolo'!$B$7:$M$72,10,FALSE)),"",VLOOKUP($A40,'Základní kolo'!$B$7:$M$72,10,FALSE))</f>
      </c>
      <c r="I40" s="45">
        <f>IF(ISERROR(VLOOKUP($A40,'Základní kolo'!$B$7:$M$72,11,FALSE)),"",VLOOKUP($A40,'Základní kolo'!$B$7:$M$72,11,FALSE))</f>
      </c>
      <c r="J40" s="46">
        <f>IF(ISERROR(VLOOKUP($A40,'Základní kolo'!$B$7:$M$72,12,FALSE)),"",VLOOKUP($A40,'Základní kolo'!$B$7:$M$72,12,FALSE))</f>
      </c>
    </row>
    <row r="41" spans="1:10" s="5" customFormat="1" ht="12.75">
      <c r="A41" s="5">
        <v>35</v>
      </c>
      <c r="B41" s="41">
        <f>IF(ISERROR(VLOOKUP($A41,'Základní kolo'!$B$7:$M$72,4,FALSE)),"",VLOOKUP($A41,'Základní kolo'!$B$7:$M$72,4,FALSE))</f>
      </c>
      <c r="C41" s="42">
        <f>IF(ISERROR(VLOOKUP($A41,'Základní kolo'!$B$7:$M$72,5,FALSE)),"",VLOOKUP($A41,'Základní kolo'!$B$7:$M$72,5,FALSE))</f>
      </c>
      <c r="D41" s="43">
        <f>IF(ISERROR(VLOOKUP($A41,'Základní kolo'!$B$7:$M$72,6,FALSE)),"",VLOOKUP($A41,'Základní kolo'!$B$7:$M$72,6,FALSE))</f>
      </c>
      <c r="E41" s="44">
        <f>IF(ISERROR(VLOOKUP($A41,'Základní kolo'!$B$7:$M$72,7,FALSE)),"",VLOOKUP($A41,'Základní kolo'!$B$7:$M$72,7,FALSE))</f>
      </c>
      <c r="F41" s="43">
        <f>IF(ISERROR(VLOOKUP($A41,'Základní kolo'!$B$7:$M$72,8,FALSE)),"",VLOOKUP($A41,'Základní kolo'!$B$7:$M$72,8,FALSE))</f>
      </c>
      <c r="G41" s="44">
        <f>IF(ISERROR(VLOOKUP($A41,'Základní kolo'!$B$7:$M$72,9,FALSE)),"",VLOOKUP($A41,'Základní kolo'!$B$7:$M$72,9,FALSE))</f>
      </c>
      <c r="H41" s="45">
        <f>IF(ISERROR(VLOOKUP($A41,'Základní kolo'!$B$7:$M$72,10,FALSE)),"",VLOOKUP($A41,'Základní kolo'!$B$7:$M$72,10,FALSE))</f>
      </c>
      <c r="I41" s="45">
        <f>IF(ISERROR(VLOOKUP($A41,'Základní kolo'!$B$7:$M$72,11,FALSE)),"",VLOOKUP($A41,'Základní kolo'!$B$7:$M$72,11,FALSE))</f>
      </c>
      <c r="J41" s="46">
        <f>IF(ISERROR(VLOOKUP($A41,'Základní kolo'!$B$7:$M$72,12,FALSE)),"",VLOOKUP($A41,'Základní kolo'!$B$7:$M$72,12,FALSE))</f>
      </c>
    </row>
    <row r="42" spans="1:10" s="5" customFormat="1" ht="12.75">
      <c r="A42" s="5">
        <v>36</v>
      </c>
      <c r="B42" s="41">
        <f>IF(ISERROR(VLOOKUP($A42,'Základní kolo'!$B$7:$M$72,4,FALSE)),"",VLOOKUP($A42,'Základní kolo'!$B$7:$M$72,4,FALSE))</f>
      </c>
      <c r="C42" s="42">
        <f>IF(ISERROR(VLOOKUP($A42,'Základní kolo'!$B$7:$M$72,5,FALSE)),"",VLOOKUP($A42,'Základní kolo'!$B$7:$M$72,5,FALSE))</f>
      </c>
      <c r="D42" s="43">
        <f>IF(ISERROR(VLOOKUP($A42,'Základní kolo'!$B$7:$M$72,6,FALSE)),"",VLOOKUP($A42,'Základní kolo'!$B$7:$M$72,6,FALSE))</f>
      </c>
      <c r="E42" s="44">
        <f>IF(ISERROR(VLOOKUP($A42,'Základní kolo'!$B$7:$M$72,7,FALSE)),"",VLOOKUP($A42,'Základní kolo'!$B$7:$M$72,7,FALSE))</f>
      </c>
      <c r="F42" s="43">
        <f>IF(ISERROR(VLOOKUP($A42,'Základní kolo'!$B$7:$M$72,8,FALSE)),"",VLOOKUP($A42,'Základní kolo'!$B$7:$M$72,8,FALSE))</f>
      </c>
      <c r="G42" s="44">
        <f>IF(ISERROR(VLOOKUP($A42,'Základní kolo'!$B$7:$M$72,9,FALSE)),"",VLOOKUP($A42,'Základní kolo'!$B$7:$M$72,9,FALSE))</f>
      </c>
      <c r="H42" s="45">
        <f>IF(ISERROR(VLOOKUP($A42,'Základní kolo'!$B$7:$M$72,10,FALSE)),"",VLOOKUP($A42,'Základní kolo'!$B$7:$M$72,10,FALSE))</f>
      </c>
      <c r="I42" s="45">
        <f>IF(ISERROR(VLOOKUP($A42,'Základní kolo'!$B$7:$M$72,11,FALSE)),"",VLOOKUP($A42,'Základní kolo'!$B$7:$M$72,11,FALSE))</f>
      </c>
      <c r="J42" s="46">
        <f>IF(ISERROR(VLOOKUP($A42,'Základní kolo'!$B$7:$M$72,12,FALSE)),"",VLOOKUP($A42,'Základní kolo'!$B$7:$M$72,12,FALSE))</f>
      </c>
    </row>
    <row r="43" spans="1:10" s="5" customFormat="1" ht="12.75">
      <c r="A43" s="5">
        <v>37</v>
      </c>
      <c r="B43" s="41">
        <f>IF(ISERROR(VLOOKUP($A43,'Základní kolo'!$B$7:$M$72,4,FALSE)),"",VLOOKUP($A43,'Základní kolo'!$B$7:$M$72,4,FALSE))</f>
      </c>
      <c r="C43" s="42">
        <f>IF(ISERROR(VLOOKUP($A43,'Základní kolo'!$B$7:$M$72,5,FALSE)),"",VLOOKUP($A43,'Základní kolo'!$B$7:$M$72,5,FALSE))</f>
      </c>
      <c r="D43" s="43">
        <f>IF(ISERROR(VLOOKUP($A43,'Základní kolo'!$B$7:$M$72,6,FALSE)),"",VLOOKUP($A43,'Základní kolo'!$B$7:$M$72,6,FALSE))</f>
      </c>
      <c r="E43" s="44">
        <f>IF(ISERROR(VLOOKUP($A43,'Základní kolo'!$B$7:$M$72,7,FALSE)),"",VLOOKUP($A43,'Základní kolo'!$B$7:$M$72,7,FALSE))</f>
      </c>
      <c r="F43" s="43">
        <f>IF(ISERROR(VLOOKUP($A43,'Základní kolo'!$B$7:$M$72,8,FALSE)),"",VLOOKUP($A43,'Základní kolo'!$B$7:$M$72,8,FALSE))</f>
      </c>
      <c r="G43" s="44">
        <f>IF(ISERROR(VLOOKUP($A43,'Základní kolo'!$B$7:$M$72,9,FALSE)),"",VLOOKUP($A43,'Základní kolo'!$B$7:$M$72,9,FALSE))</f>
      </c>
      <c r="H43" s="45">
        <f>IF(ISERROR(VLOOKUP($A43,'Základní kolo'!$B$7:$M$72,10,FALSE)),"",VLOOKUP($A43,'Základní kolo'!$B$7:$M$72,10,FALSE))</f>
      </c>
      <c r="I43" s="45">
        <f>IF(ISERROR(VLOOKUP($A43,'Základní kolo'!$B$7:$M$72,11,FALSE)),"",VLOOKUP($A43,'Základní kolo'!$B$7:$M$72,11,FALSE))</f>
      </c>
      <c r="J43" s="46">
        <f>IF(ISERROR(VLOOKUP($A43,'Základní kolo'!$B$7:$M$72,12,FALSE)),"",VLOOKUP($A43,'Základní kolo'!$B$7:$M$72,12,FALSE))</f>
      </c>
    </row>
    <row r="44" spans="1:10" s="5" customFormat="1" ht="12.75">
      <c r="A44" s="5">
        <v>38</v>
      </c>
      <c r="B44" s="41">
        <f>IF(ISERROR(VLOOKUP($A44,'Základní kolo'!$B$7:$M$72,4,FALSE)),"",VLOOKUP($A44,'Základní kolo'!$B$7:$M$72,4,FALSE))</f>
      </c>
      <c r="C44" s="42">
        <f>IF(ISERROR(VLOOKUP($A44,'Základní kolo'!$B$7:$M$72,5,FALSE)),"",VLOOKUP($A44,'Základní kolo'!$B$7:$M$72,5,FALSE))</f>
      </c>
      <c r="D44" s="43">
        <f>IF(ISERROR(VLOOKUP($A44,'Základní kolo'!$B$7:$M$72,6,FALSE)),"",VLOOKUP($A44,'Základní kolo'!$B$7:$M$72,6,FALSE))</f>
      </c>
      <c r="E44" s="44">
        <f>IF(ISERROR(VLOOKUP($A44,'Základní kolo'!$B$7:$M$72,7,FALSE)),"",VLOOKUP($A44,'Základní kolo'!$B$7:$M$72,7,FALSE))</f>
      </c>
      <c r="F44" s="43">
        <f>IF(ISERROR(VLOOKUP($A44,'Základní kolo'!$B$7:$M$72,8,FALSE)),"",VLOOKUP($A44,'Základní kolo'!$B$7:$M$72,8,FALSE))</f>
      </c>
      <c r="G44" s="44">
        <f>IF(ISERROR(VLOOKUP($A44,'Základní kolo'!$B$7:$M$72,9,FALSE)),"",VLOOKUP($A44,'Základní kolo'!$B$7:$M$72,9,FALSE))</f>
      </c>
      <c r="H44" s="45">
        <f>IF(ISERROR(VLOOKUP($A44,'Základní kolo'!$B$7:$M$72,10,FALSE)),"",VLOOKUP($A44,'Základní kolo'!$B$7:$M$72,10,FALSE))</f>
      </c>
      <c r="I44" s="45">
        <f>IF(ISERROR(VLOOKUP($A44,'Základní kolo'!$B$7:$M$72,11,FALSE)),"",VLOOKUP($A44,'Základní kolo'!$B$7:$M$72,11,FALSE))</f>
      </c>
      <c r="J44" s="46">
        <f>IF(ISERROR(VLOOKUP($A44,'Základní kolo'!$B$7:$M$72,12,FALSE)),"",VLOOKUP($A44,'Základní kolo'!$B$7:$M$72,12,FALSE))</f>
      </c>
    </row>
    <row r="45" spans="1:10" s="5" customFormat="1" ht="12.75">
      <c r="A45" s="5">
        <v>39</v>
      </c>
      <c r="B45" s="41">
        <f>IF(ISERROR(VLOOKUP($A45,'Základní kolo'!$B$7:$M$72,4,FALSE)),"",VLOOKUP($A45,'Základní kolo'!$B$7:$M$72,4,FALSE))</f>
      </c>
      <c r="C45" s="42">
        <f>IF(ISERROR(VLOOKUP($A45,'Základní kolo'!$B$7:$M$72,5,FALSE)),"",VLOOKUP($A45,'Základní kolo'!$B$7:$M$72,5,FALSE))</f>
      </c>
      <c r="D45" s="43">
        <f>IF(ISERROR(VLOOKUP($A45,'Základní kolo'!$B$7:$M$72,6,FALSE)),"",VLOOKUP($A45,'Základní kolo'!$B$7:$M$72,6,FALSE))</f>
      </c>
      <c r="E45" s="44">
        <f>IF(ISERROR(VLOOKUP($A45,'Základní kolo'!$B$7:$M$72,7,FALSE)),"",VLOOKUP($A45,'Základní kolo'!$B$7:$M$72,7,FALSE))</f>
      </c>
      <c r="F45" s="43">
        <f>IF(ISERROR(VLOOKUP($A45,'Základní kolo'!$B$7:$M$72,8,FALSE)),"",VLOOKUP($A45,'Základní kolo'!$B$7:$M$72,8,FALSE))</f>
      </c>
      <c r="G45" s="44">
        <f>IF(ISERROR(VLOOKUP($A45,'Základní kolo'!$B$7:$M$72,9,FALSE)),"",VLOOKUP($A45,'Základní kolo'!$B$7:$M$72,9,FALSE))</f>
      </c>
      <c r="H45" s="45">
        <f>IF(ISERROR(VLOOKUP($A45,'Základní kolo'!$B$7:$M$72,10,FALSE)),"",VLOOKUP($A45,'Základní kolo'!$B$7:$M$72,10,FALSE))</f>
      </c>
      <c r="I45" s="45">
        <f>IF(ISERROR(VLOOKUP($A45,'Základní kolo'!$B$7:$M$72,11,FALSE)),"",VLOOKUP($A45,'Základní kolo'!$B$7:$M$72,11,FALSE))</f>
      </c>
      <c r="J45" s="46">
        <f>IF(ISERROR(VLOOKUP($A45,'Základní kolo'!$B$7:$M$72,12,FALSE)),"",VLOOKUP($A45,'Základní kolo'!$B$7:$M$72,12,FALSE))</f>
      </c>
    </row>
    <row r="46" spans="1:10" s="5" customFormat="1" ht="12.75">
      <c r="A46" s="5">
        <v>40</v>
      </c>
      <c r="B46" s="41">
        <f>IF(ISERROR(VLOOKUP($A46,'Základní kolo'!$B$7:$M$72,4,FALSE)),"",VLOOKUP($A46,'Základní kolo'!$B$7:$M$72,4,FALSE))</f>
      </c>
      <c r="C46" s="42">
        <f>IF(ISERROR(VLOOKUP($A46,'Základní kolo'!$B$7:$M$72,5,FALSE)),"",VLOOKUP($A46,'Základní kolo'!$B$7:$M$72,5,FALSE))</f>
      </c>
      <c r="D46" s="43">
        <f>IF(ISERROR(VLOOKUP($A46,'Základní kolo'!$B$7:$M$72,6,FALSE)),"",VLOOKUP($A46,'Základní kolo'!$B$7:$M$72,6,FALSE))</f>
      </c>
      <c r="E46" s="44">
        <f>IF(ISERROR(VLOOKUP($A46,'Základní kolo'!$B$7:$M$72,7,FALSE)),"",VLOOKUP($A46,'Základní kolo'!$B$7:$M$72,7,FALSE))</f>
      </c>
      <c r="F46" s="43">
        <f>IF(ISERROR(VLOOKUP($A46,'Základní kolo'!$B$7:$M$72,8,FALSE)),"",VLOOKUP($A46,'Základní kolo'!$B$7:$M$72,8,FALSE))</f>
      </c>
      <c r="G46" s="44">
        <f>IF(ISERROR(VLOOKUP($A46,'Základní kolo'!$B$7:$M$72,9,FALSE)),"",VLOOKUP($A46,'Základní kolo'!$B$7:$M$72,9,FALSE))</f>
      </c>
      <c r="H46" s="45">
        <f>IF(ISERROR(VLOOKUP($A46,'Základní kolo'!$B$7:$M$72,10,FALSE)),"",VLOOKUP($A46,'Základní kolo'!$B$7:$M$72,10,FALSE))</f>
      </c>
      <c r="I46" s="45">
        <f>IF(ISERROR(VLOOKUP($A46,'Základní kolo'!$B$7:$M$72,11,FALSE)),"",VLOOKUP($A46,'Základní kolo'!$B$7:$M$72,11,FALSE))</f>
      </c>
      <c r="J46" s="46">
        <f>IF(ISERROR(VLOOKUP($A46,'Základní kolo'!$B$7:$M$72,12,FALSE)),"",VLOOKUP($A46,'Základní kolo'!$B$7:$M$72,12,FALSE))</f>
      </c>
    </row>
    <row r="47" spans="1:10" s="5" customFormat="1" ht="12.75">
      <c r="A47" s="5">
        <v>41</v>
      </c>
      <c r="B47" s="41">
        <f>IF(ISERROR(VLOOKUP($A47,'Základní kolo'!$B$7:$M$72,4,FALSE)),"",VLOOKUP($A47,'Základní kolo'!$B$7:$M$72,4,FALSE))</f>
      </c>
      <c r="C47" s="42">
        <f>IF(ISERROR(VLOOKUP($A47,'Základní kolo'!$B$7:$M$72,5,FALSE)),"",VLOOKUP($A47,'Základní kolo'!$B$7:$M$72,5,FALSE))</f>
      </c>
      <c r="D47" s="43">
        <f>IF(ISERROR(VLOOKUP($A47,'Základní kolo'!$B$7:$M$72,6,FALSE)),"",VLOOKUP($A47,'Základní kolo'!$B$7:$M$72,6,FALSE))</f>
      </c>
      <c r="E47" s="44">
        <f>IF(ISERROR(VLOOKUP($A47,'Základní kolo'!$B$7:$M$72,7,FALSE)),"",VLOOKUP($A47,'Základní kolo'!$B$7:$M$72,7,FALSE))</f>
      </c>
      <c r="F47" s="43">
        <f>IF(ISERROR(VLOOKUP($A47,'Základní kolo'!$B$7:$M$72,8,FALSE)),"",VLOOKUP($A47,'Základní kolo'!$B$7:$M$72,8,FALSE))</f>
      </c>
      <c r="G47" s="44">
        <f>IF(ISERROR(VLOOKUP($A47,'Základní kolo'!$B$7:$M$72,9,FALSE)),"",VLOOKUP($A47,'Základní kolo'!$B$7:$M$72,9,FALSE))</f>
      </c>
      <c r="H47" s="45">
        <f>IF(ISERROR(VLOOKUP($A47,'Základní kolo'!$B$7:$M$72,10,FALSE)),"",VLOOKUP($A47,'Základní kolo'!$B$7:$M$72,10,FALSE))</f>
      </c>
      <c r="I47" s="45">
        <f>IF(ISERROR(VLOOKUP($A47,'Základní kolo'!$B$7:$M$72,11,FALSE)),"",VLOOKUP($A47,'Základní kolo'!$B$7:$M$72,11,FALSE))</f>
      </c>
      <c r="J47" s="46">
        <f>IF(ISERROR(VLOOKUP($A47,'Základní kolo'!$B$7:$M$72,12,FALSE)),"",VLOOKUP($A47,'Základní kolo'!$B$7:$M$72,12,FALSE))</f>
      </c>
    </row>
    <row r="48" spans="1:10" s="5" customFormat="1" ht="12.75">
      <c r="A48" s="5">
        <v>42</v>
      </c>
      <c r="B48" s="41">
        <f>IF(ISERROR(VLOOKUP($A48,'Základní kolo'!$B$7:$M$72,4,FALSE)),"",VLOOKUP($A48,'Základní kolo'!$B$7:$M$72,4,FALSE))</f>
      </c>
      <c r="C48" s="42">
        <f>IF(ISERROR(VLOOKUP($A48,'Základní kolo'!$B$7:$M$72,5,FALSE)),"",VLOOKUP($A48,'Základní kolo'!$B$7:$M$72,5,FALSE))</f>
      </c>
      <c r="D48" s="43">
        <f>IF(ISERROR(VLOOKUP($A48,'Základní kolo'!$B$7:$M$72,6,FALSE)),"",VLOOKUP($A48,'Základní kolo'!$B$7:$M$72,6,FALSE))</f>
      </c>
      <c r="E48" s="44">
        <f>IF(ISERROR(VLOOKUP($A48,'Základní kolo'!$B$7:$M$72,7,FALSE)),"",VLOOKUP($A48,'Základní kolo'!$B$7:$M$72,7,FALSE))</f>
      </c>
      <c r="F48" s="43">
        <f>IF(ISERROR(VLOOKUP($A48,'Základní kolo'!$B$7:$M$72,8,FALSE)),"",VLOOKUP($A48,'Základní kolo'!$B$7:$M$72,8,FALSE))</f>
      </c>
      <c r="G48" s="44">
        <f>IF(ISERROR(VLOOKUP($A48,'Základní kolo'!$B$7:$M$72,9,FALSE)),"",VLOOKUP($A48,'Základní kolo'!$B$7:$M$72,9,FALSE))</f>
      </c>
      <c r="H48" s="45">
        <f>IF(ISERROR(VLOOKUP($A48,'Základní kolo'!$B$7:$M$72,10,FALSE)),"",VLOOKUP($A48,'Základní kolo'!$B$7:$M$72,10,FALSE))</f>
      </c>
      <c r="I48" s="45">
        <f>IF(ISERROR(VLOOKUP($A48,'Základní kolo'!$B$7:$M$72,11,FALSE)),"",VLOOKUP($A48,'Základní kolo'!$B$7:$M$72,11,FALSE))</f>
      </c>
      <c r="J48" s="46">
        <f>IF(ISERROR(VLOOKUP($A48,'Základní kolo'!$B$7:$M$72,12,FALSE)),"",VLOOKUP($A48,'Základní kolo'!$B$7:$M$72,12,FALSE))</f>
      </c>
    </row>
    <row r="49" spans="1:10" s="5" customFormat="1" ht="12.75">
      <c r="A49" s="5">
        <v>43</v>
      </c>
      <c r="B49" s="41">
        <f>IF(ISERROR(VLOOKUP($A49,'Základní kolo'!$B$7:$M$72,4,FALSE)),"",VLOOKUP($A49,'Základní kolo'!$B$7:$M$72,4,FALSE))</f>
      </c>
      <c r="C49" s="42">
        <f>IF(ISERROR(VLOOKUP($A49,'Základní kolo'!$B$7:$M$72,5,FALSE)),"",VLOOKUP($A49,'Základní kolo'!$B$7:$M$72,5,FALSE))</f>
      </c>
      <c r="D49" s="43">
        <f>IF(ISERROR(VLOOKUP($A49,'Základní kolo'!$B$7:$M$72,6,FALSE)),"",VLOOKUP($A49,'Základní kolo'!$B$7:$M$72,6,FALSE))</f>
      </c>
      <c r="E49" s="44">
        <f>IF(ISERROR(VLOOKUP($A49,'Základní kolo'!$B$7:$M$72,7,FALSE)),"",VLOOKUP($A49,'Základní kolo'!$B$7:$M$72,7,FALSE))</f>
      </c>
      <c r="F49" s="43">
        <f>IF(ISERROR(VLOOKUP($A49,'Základní kolo'!$B$7:$M$72,8,FALSE)),"",VLOOKUP($A49,'Základní kolo'!$B$7:$M$72,8,FALSE))</f>
      </c>
      <c r="G49" s="44">
        <f>IF(ISERROR(VLOOKUP($A49,'Základní kolo'!$B$7:$M$72,9,FALSE)),"",VLOOKUP($A49,'Základní kolo'!$B$7:$M$72,9,FALSE))</f>
      </c>
      <c r="H49" s="45">
        <f>IF(ISERROR(VLOOKUP($A49,'Základní kolo'!$B$7:$M$72,10,FALSE)),"",VLOOKUP($A49,'Základní kolo'!$B$7:$M$72,10,FALSE))</f>
      </c>
      <c r="I49" s="45">
        <f>IF(ISERROR(VLOOKUP($A49,'Základní kolo'!$B$7:$M$72,11,FALSE)),"",VLOOKUP($A49,'Základní kolo'!$B$7:$M$72,11,FALSE))</f>
      </c>
      <c r="J49" s="46">
        <f>IF(ISERROR(VLOOKUP($A49,'Základní kolo'!$B$7:$M$72,12,FALSE)),"",VLOOKUP($A49,'Základní kolo'!$B$7:$M$72,12,FALSE))</f>
      </c>
    </row>
    <row r="50" spans="1:10" s="5" customFormat="1" ht="12.75">
      <c r="A50" s="5">
        <v>44</v>
      </c>
      <c r="B50" s="41">
        <f>IF(ISERROR(VLOOKUP($A50,'Základní kolo'!$B$7:$M$72,4,FALSE)),"",VLOOKUP($A50,'Základní kolo'!$B$7:$M$72,4,FALSE))</f>
      </c>
      <c r="C50" s="42">
        <f>IF(ISERROR(VLOOKUP($A50,'Základní kolo'!$B$7:$M$72,5,FALSE)),"",VLOOKUP($A50,'Základní kolo'!$B$7:$M$72,5,FALSE))</f>
      </c>
      <c r="D50" s="43">
        <f>IF(ISERROR(VLOOKUP($A50,'Základní kolo'!$B$7:$M$72,6,FALSE)),"",VLOOKUP($A50,'Základní kolo'!$B$7:$M$72,6,FALSE))</f>
      </c>
      <c r="E50" s="44">
        <f>IF(ISERROR(VLOOKUP($A50,'Základní kolo'!$B$7:$M$72,7,FALSE)),"",VLOOKUP($A50,'Základní kolo'!$B$7:$M$72,7,FALSE))</f>
      </c>
      <c r="F50" s="43">
        <f>IF(ISERROR(VLOOKUP($A50,'Základní kolo'!$B$7:$M$72,8,FALSE)),"",VLOOKUP($A50,'Základní kolo'!$B$7:$M$72,8,FALSE))</f>
      </c>
      <c r="G50" s="44">
        <f>IF(ISERROR(VLOOKUP($A50,'Základní kolo'!$B$7:$M$72,9,FALSE)),"",VLOOKUP($A50,'Základní kolo'!$B$7:$M$72,9,FALSE))</f>
      </c>
      <c r="H50" s="45">
        <f>IF(ISERROR(VLOOKUP($A50,'Základní kolo'!$B$7:$M$72,10,FALSE)),"",VLOOKUP($A50,'Základní kolo'!$B$7:$M$72,10,FALSE))</f>
      </c>
      <c r="I50" s="45">
        <f>IF(ISERROR(VLOOKUP($A50,'Základní kolo'!$B$7:$M$72,11,FALSE)),"",VLOOKUP($A50,'Základní kolo'!$B$7:$M$72,11,FALSE))</f>
      </c>
      <c r="J50" s="46">
        <f>IF(ISERROR(VLOOKUP($A50,'Základní kolo'!$B$7:$M$72,12,FALSE)),"",VLOOKUP($A50,'Základní kolo'!$B$7:$M$72,12,FALSE))</f>
      </c>
    </row>
    <row r="51" spans="1:10" s="5" customFormat="1" ht="12.75">
      <c r="A51" s="5">
        <v>45</v>
      </c>
      <c r="B51" s="41">
        <f>IF(ISERROR(VLOOKUP($A51,'Základní kolo'!$B$7:$M$72,4,FALSE)),"",VLOOKUP($A51,'Základní kolo'!$B$7:$M$72,4,FALSE))</f>
      </c>
      <c r="C51" s="42">
        <f>IF(ISERROR(VLOOKUP($A51,'Základní kolo'!$B$7:$M$72,5,FALSE)),"",VLOOKUP($A51,'Základní kolo'!$B$7:$M$72,5,FALSE))</f>
      </c>
      <c r="D51" s="43">
        <f>IF(ISERROR(VLOOKUP($A51,'Základní kolo'!$B$7:$M$72,6,FALSE)),"",VLOOKUP($A51,'Základní kolo'!$B$7:$M$72,6,FALSE))</f>
      </c>
      <c r="E51" s="44">
        <f>IF(ISERROR(VLOOKUP($A51,'Základní kolo'!$B$7:$M$72,7,FALSE)),"",VLOOKUP($A51,'Základní kolo'!$B$7:$M$72,7,FALSE))</f>
      </c>
      <c r="F51" s="43">
        <f>IF(ISERROR(VLOOKUP($A51,'Základní kolo'!$B$7:$M$72,8,FALSE)),"",VLOOKUP($A51,'Základní kolo'!$B$7:$M$72,8,FALSE))</f>
      </c>
      <c r="G51" s="44">
        <f>IF(ISERROR(VLOOKUP($A51,'Základní kolo'!$B$7:$M$72,9,FALSE)),"",VLOOKUP($A51,'Základní kolo'!$B$7:$M$72,9,FALSE))</f>
      </c>
      <c r="H51" s="45">
        <f>IF(ISERROR(VLOOKUP($A51,'Základní kolo'!$B$7:$M$72,10,FALSE)),"",VLOOKUP($A51,'Základní kolo'!$B$7:$M$72,10,FALSE))</f>
      </c>
      <c r="I51" s="45">
        <f>IF(ISERROR(VLOOKUP($A51,'Základní kolo'!$B$7:$M$72,11,FALSE)),"",VLOOKUP($A51,'Základní kolo'!$B$7:$M$72,11,FALSE))</f>
      </c>
      <c r="J51" s="46">
        <f>IF(ISERROR(VLOOKUP($A51,'Základní kolo'!$B$7:$M$72,12,FALSE)),"",VLOOKUP($A51,'Základní kolo'!$B$7:$M$72,12,FALSE))</f>
      </c>
    </row>
    <row r="52" spans="1:10" s="5" customFormat="1" ht="12.75">
      <c r="A52" s="5">
        <v>46</v>
      </c>
      <c r="B52" s="41">
        <f>IF(ISERROR(VLOOKUP($A52,'Základní kolo'!$B$7:$M$72,4,FALSE)),"",VLOOKUP($A52,'Základní kolo'!$B$7:$M$72,4,FALSE))</f>
      </c>
      <c r="C52" s="42">
        <f>IF(ISERROR(VLOOKUP($A52,'Základní kolo'!$B$7:$M$72,5,FALSE)),"",VLOOKUP($A52,'Základní kolo'!$B$7:$M$72,5,FALSE))</f>
      </c>
      <c r="D52" s="43">
        <f>IF(ISERROR(VLOOKUP($A52,'Základní kolo'!$B$7:$M$72,6,FALSE)),"",VLOOKUP($A52,'Základní kolo'!$B$7:$M$72,6,FALSE))</f>
      </c>
      <c r="E52" s="44">
        <f>IF(ISERROR(VLOOKUP($A52,'Základní kolo'!$B$7:$M$72,7,FALSE)),"",VLOOKUP($A52,'Základní kolo'!$B$7:$M$72,7,FALSE))</f>
      </c>
      <c r="F52" s="43">
        <f>IF(ISERROR(VLOOKUP($A52,'Základní kolo'!$B$7:$M$72,8,FALSE)),"",VLOOKUP($A52,'Základní kolo'!$B$7:$M$72,8,FALSE))</f>
      </c>
      <c r="G52" s="44">
        <f>IF(ISERROR(VLOOKUP($A52,'Základní kolo'!$B$7:$M$72,9,FALSE)),"",VLOOKUP($A52,'Základní kolo'!$B$7:$M$72,9,FALSE))</f>
      </c>
      <c r="H52" s="45">
        <f>IF(ISERROR(VLOOKUP($A52,'Základní kolo'!$B$7:$M$72,10,FALSE)),"",VLOOKUP($A52,'Základní kolo'!$B$7:$M$72,10,FALSE))</f>
      </c>
      <c r="I52" s="45">
        <f>IF(ISERROR(VLOOKUP($A52,'Základní kolo'!$B$7:$M$72,11,FALSE)),"",VLOOKUP($A52,'Základní kolo'!$B$7:$M$72,11,FALSE))</f>
      </c>
      <c r="J52" s="46">
        <f>IF(ISERROR(VLOOKUP($A52,'Základní kolo'!$B$7:$M$72,12,FALSE)),"",VLOOKUP($A52,'Základní kolo'!$B$7:$M$72,12,FALSE))</f>
      </c>
    </row>
    <row r="53" spans="1:10" s="5" customFormat="1" ht="12.75">
      <c r="A53" s="5">
        <v>47</v>
      </c>
      <c r="B53" s="41">
        <f>IF(ISERROR(VLOOKUP($A53,'Základní kolo'!$B$7:$M$72,4,FALSE)),"",VLOOKUP($A53,'Základní kolo'!$B$7:$M$72,4,FALSE))</f>
      </c>
      <c r="C53" s="42">
        <f>IF(ISERROR(VLOOKUP($A53,'Základní kolo'!$B$7:$M$72,5,FALSE)),"",VLOOKUP($A53,'Základní kolo'!$B$7:$M$72,5,FALSE))</f>
      </c>
      <c r="D53" s="43">
        <f>IF(ISERROR(VLOOKUP($A53,'Základní kolo'!$B$7:$M$72,6,FALSE)),"",VLOOKUP($A53,'Základní kolo'!$B$7:$M$72,6,FALSE))</f>
      </c>
      <c r="E53" s="44">
        <f>IF(ISERROR(VLOOKUP($A53,'Základní kolo'!$B$7:$M$72,7,FALSE)),"",VLOOKUP($A53,'Základní kolo'!$B$7:$M$72,7,FALSE))</f>
      </c>
      <c r="F53" s="43">
        <f>IF(ISERROR(VLOOKUP($A53,'Základní kolo'!$B$7:$M$72,8,FALSE)),"",VLOOKUP($A53,'Základní kolo'!$B$7:$M$72,8,FALSE))</f>
      </c>
      <c r="G53" s="44">
        <f>IF(ISERROR(VLOOKUP($A53,'Základní kolo'!$B$7:$M$72,9,FALSE)),"",VLOOKUP($A53,'Základní kolo'!$B$7:$M$72,9,FALSE))</f>
      </c>
      <c r="H53" s="45">
        <f>IF(ISERROR(VLOOKUP($A53,'Základní kolo'!$B$7:$M$72,10,FALSE)),"",VLOOKUP($A53,'Základní kolo'!$B$7:$M$72,10,FALSE))</f>
      </c>
      <c r="I53" s="45">
        <f>IF(ISERROR(VLOOKUP($A53,'Základní kolo'!$B$7:$M$72,11,FALSE)),"",VLOOKUP($A53,'Základní kolo'!$B$7:$M$72,11,FALSE))</f>
      </c>
      <c r="J53" s="46">
        <f>IF(ISERROR(VLOOKUP($A53,'Základní kolo'!$B$7:$M$72,12,FALSE)),"",VLOOKUP($A53,'Základní kolo'!$B$7:$M$72,12,FALSE))</f>
      </c>
    </row>
    <row r="54" spans="1:10" s="5" customFormat="1" ht="12.75">
      <c r="A54" s="5">
        <v>48</v>
      </c>
      <c r="B54" s="41">
        <f>IF(ISERROR(VLOOKUP($A54,'Základní kolo'!$B$7:$M$72,4,FALSE)),"",VLOOKUP($A54,'Základní kolo'!$B$7:$M$72,4,FALSE))</f>
      </c>
      <c r="C54" s="42">
        <f>IF(ISERROR(VLOOKUP($A54,'Základní kolo'!$B$7:$M$72,5,FALSE)),"",VLOOKUP($A54,'Základní kolo'!$B$7:$M$72,5,FALSE))</f>
      </c>
      <c r="D54" s="43">
        <f>IF(ISERROR(VLOOKUP($A54,'Základní kolo'!$B$7:$M$72,6,FALSE)),"",VLOOKUP($A54,'Základní kolo'!$B$7:$M$72,6,FALSE))</f>
      </c>
      <c r="E54" s="44">
        <f>IF(ISERROR(VLOOKUP($A54,'Základní kolo'!$B$7:$M$72,7,FALSE)),"",VLOOKUP($A54,'Základní kolo'!$B$7:$M$72,7,FALSE))</f>
      </c>
      <c r="F54" s="43">
        <f>IF(ISERROR(VLOOKUP($A54,'Základní kolo'!$B$7:$M$72,8,FALSE)),"",VLOOKUP($A54,'Základní kolo'!$B$7:$M$72,8,FALSE))</f>
      </c>
      <c r="G54" s="44">
        <f>IF(ISERROR(VLOOKUP($A54,'Základní kolo'!$B$7:$M$72,9,FALSE)),"",VLOOKUP($A54,'Základní kolo'!$B$7:$M$72,9,FALSE))</f>
      </c>
      <c r="H54" s="45">
        <f>IF(ISERROR(VLOOKUP($A54,'Základní kolo'!$B$7:$M$72,10,FALSE)),"",VLOOKUP($A54,'Základní kolo'!$B$7:$M$72,10,FALSE))</f>
      </c>
      <c r="I54" s="45">
        <f>IF(ISERROR(VLOOKUP($A54,'Základní kolo'!$B$7:$M$72,11,FALSE)),"",VLOOKUP($A54,'Základní kolo'!$B$7:$M$72,11,FALSE))</f>
      </c>
      <c r="J54" s="46">
        <f>IF(ISERROR(VLOOKUP($A54,'Základní kolo'!$B$7:$M$72,12,FALSE)),"",VLOOKUP($A54,'Základní kolo'!$B$7:$M$72,12,FALSE))</f>
      </c>
    </row>
    <row r="55" spans="1:10" s="5" customFormat="1" ht="12.75">
      <c r="A55" s="5">
        <v>49</v>
      </c>
      <c r="B55" s="41">
        <f>IF(ISERROR(VLOOKUP($A55,'Základní kolo'!$B$7:$M$72,4,FALSE)),"",VLOOKUP($A55,'Základní kolo'!$B$7:$M$72,4,FALSE))</f>
      </c>
      <c r="C55" s="42">
        <f>IF(ISERROR(VLOOKUP($A55,'Základní kolo'!$B$7:$M$72,5,FALSE)),"",VLOOKUP($A55,'Základní kolo'!$B$7:$M$72,5,FALSE))</f>
      </c>
      <c r="D55" s="43">
        <f>IF(ISERROR(VLOOKUP($A55,'Základní kolo'!$B$7:$M$72,6,FALSE)),"",VLOOKUP($A55,'Základní kolo'!$B$7:$M$72,6,FALSE))</f>
      </c>
      <c r="E55" s="44">
        <f>IF(ISERROR(VLOOKUP($A55,'Základní kolo'!$B$7:$M$72,7,FALSE)),"",VLOOKUP($A55,'Základní kolo'!$B$7:$M$72,7,FALSE))</f>
      </c>
      <c r="F55" s="43">
        <f>IF(ISERROR(VLOOKUP($A55,'Základní kolo'!$B$7:$M$72,8,FALSE)),"",VLOOKUP($A55,'Základní kolo'!$B$7:$M$72,8,FALSE))</f>
      </c>
      <c r="G55" s="44">
        <f>IF(ISERROR(VLOOKUP($A55,'Základní kolo'!$B$7:$M$72,9,FALSE)),"",VLOOKUP($A55,'Základní kolo'!$B$7:$M$72,9,FALSE))</f>
      </c>
      <c r="H55" s="45">
        <f>IF(ISERROR(VLOOKUP($A55,'Základní kolo'!$B$7:$M$72,10,FALSE)),"",VLOOKUP($A55,'Základní kolo'!$B$7:$M$72,10,FALSE))</f>
      </c>
      <c r="I55" s="45">
        <f>IF(ISERROR(VLOOKUP($A55,'Základní kolo'!$B$7:$M$72,11,FALSE)),"",VLOOKUP($A55,'Základní kolo'!$B$7:$M$72,11,FALSE))</f>
      </c>
      <c r="J55" s="46">
        <f>IF(ISERROR(VLOOKUP($A55,'Základní kolo'!$B$7:$M$72,12,FALSE)),"",VLOOKUP($A55,'Základní kolo'!$B$7:$M$72,12,FALSE))</f>
      </c>
    </row>
    <row r="56" spans="1:10" s="5" customFormat="1" ht="12.75">
      <c r="A56" s="5">
        <v>50</v>
      </c>
      <c r="B56" s="41">
        <f>IF(ISERROR(VLOOKUP($A56,'Základní kolo'!$B$7:$M$72,4,FALSE)),"",VLOOKUP($A56,'Základní kolo'!$B$7:$M$72,4,FALSE))</f>
      </c>
      <c r="C56" s="42">
        <f>IF(ISERROR(VLOOKUP($A56,'Základní kolo'!$B$7:$M$72,5,FALSE)),"",VLOOKUP($A56,'Základní kolo'!$B$7:$M$72,5,FALSE))</f>
      </c>
      <c r="D56" s="43">
        <f>IF(ISERROR(VLOOKUP($A56,'Základní kolo'!$B$7:$M$72,6,FALSE)),"",VLOOKUP($A56,'Základní kolo'!$B$7:$M$72,6,FALSE))</f>
      </c>
      <c r="E56" s="44">
        <f>IF(ISERROR(VLOOKUP($A56,'Základní kolo'!$B$7:$M$72,7,FALSE)),"",VLOOKUP($A56,'Základní kolo'!$B$7:$M$72,7,FALSE))</f>
      </c>
      <c r="F56" s="43">
        <f>IF(ISERROR(VLOOKUP($A56,'Základní kolo'!$B$7:$M$72,8,FALSE)),"",VLOOKUP($A56,'Základní kolo'!$B$7:$M$72,8,FALSE))</f>
      </c>
      <c r="G56" s="44">
        <f>IF(ISERROR(VLOOKUP($A56,'Základní kolo'!$B$7:$M$72,9,FALSE)),"",VLOOKUP($A56,'Základní kolo'!$B$7:$M$72,9,FALSE))</f>
      </c>
      <c r="H56" s="45">
        <f>IF(ISERROR(VLOOKUP($A56,'Základní kolo'!$B$7:$M$72,10,FALSE)),"",VLOOKUP($A56,'Základní kolo'!$B$7:$M$72,10,FALSE))</f>
      </c>
      <c r="I56" s="45">
        <f>IF(ISERROR(VLOOKUP($A56,'Základní kolo'!$B$7:$M$72,11,FALSE)),"",VLOOKUP($A56,'Základní kolo'!$B$7:$M$72,11,FALSE))</f>
      </c>
      <c r="J56" s="46">
        <f>IF(ISERROR(VLOOKUP($A56,'Základní kolo'!$B$7:$M$72,12,FALSE)),"",VLOOKUP($A56,'Základní kolo'!$B$7:$M$72,12,FALSE))</f>
      </c>
    </row>
    <row r="57" spans="1:10" s="5" customFormat="1" ht="12.75">
      <c r="A57" s="5">
        <v>51</v>
      </c>
      <c r="B57" s="41">
        <f>IF(ISERROR(VLOOKUP($A57,'Základní kolo'!$B$7:$M$72,4,FALSE)),"",VLOOKUP($A57,'Základní kolo'!$B$7:$M$72,4,FALSE))</f>
      </c>
      <c r="C57" s="42">
        <f>IF(ISERROR(VLOOKUP($A57,'Základní kolo'!$B$7:$M$72,5,FALSE)),"",VLOOKUP($A57,'Základní kolo'!$B$7:$M$72,5,FALSE))</f>
      </c>
      <c r="D57" s="43">
        <f>IF(ISERROR(VLOOKUP($A57,'Základní kolo'!$B$7:$M$72,6,FALSE)),"",VLOOKUP($A57,'Základní kolo'!$B$7:$M$72,6,FALSE))</f>
      </c>
      <c r="E57" s="44">
        <f>IF(ISERROR(VLOOKUP($A57,'Základní kolo'!$B$7:$M$72,7,FALSE)),"",VLOOKUP($A57,'Základní kolo'!$B$7:$M$72,7,FALSE))</f>
      </c>
      <c r="F57" s="43">
        <f>IF(ISERROR(VLOOKUP($A57,'Základní kolo'!$B$7:$M$72,8,FALSE)),"",VLOOKUP($A57,'Základní kolo'!$B$7:$M$72,8,FALSE))</f>
      </c>
      <c r="G57" s="44">
        <f>IF(ISERROR(VLOOKUP($A57,'Základní kolo'!$B$7:$M$72,9,FALSE)),"",VLOOKUP($A57,'Základní kolo'!$B$7:$M$72,9,FALSE))</f>
      </c>
      <c r="H57" s="45">
        <f>IF(ISERROR(VLOOKUP($A57,'Základní kolo'!$B$7:$M$72,10,FALSE)),"",VLOOKUP($A57,'Základní kolo'!$B$7:$M$72,10,FALSE))</f>
      </c>
      <c r="I57" s="45">
        <f>IF(ISERROR(VLOOKUP($A57,'Základní kolo'!$B$7:$M$72,11,FALSE)),"",VLOOKUP($A57,'Základní kolo'!$B$7:$M$72,11,FALSE))</f>
      </c>
      <c r="J57" s="46">
        <f>IF(ISERROR(VLOOKUP($A57,'Základní kolo'!$B$7:$M$72,12,FALSE)),"",VLOOKUP($A57,'Základní kolo'!$B$7:$M$72,12,FALSE))</f>
      </c>
    </row>
    <row r="58" spans="1:10" s="5" customFormat="1" ht="12.75">
      <c r="A58" s="5">
        <v>52</v>
      </c>
      <c r="B58" s="41">
        <f>IF(ISERROR(VLOOKUP($A58,'Základní kolo'!$B$7:$M$72,4,FALSE)),"",VLOOKUP($A58,'Základní kolo'!$B$7:$M$72,4,FALSE))</f>
      </c>
      <c r="C58" s="42">
        <f>IF(ISERROR(VLOOKUP($A58,'Základní kolo'!$B$7:$M$72,5,FALSE)),"",VLOOKUP($A58,'Základní kolo'!$B$7:$M$72,5,FALSE))</f>
      </c>
      <c r="D58" s="43">
        <f>IF(ISERROR(VLOOKUP($A58,'Základní kolo'!$B$7:$M$72,6,FALSE)),"",VLOOKUP($A58,'Základní kolo'!$B$7:$M$72,6,FALSE))</f>
      </c>
      <c r="E58" s="44">
        <f>IF(ISERROR(VLOOKUP($A58,'Základní kolo'!$B$7:$M$72,7,FALSE)),"",VLOOKUP($A58,'Základní kolo'!$B$7:$M$72,7,FALSE))</f>
      </c>
      <c r="F58" s="43">
        <f>IF(ISERROR(VLOOKUP($A58,'Základní kolo'!$B$7:$M$72,8,FALSE)),"",VLOOKUP($A58,'Základní kolo'!$B$7:$M$72,8,FALSE))</f>
      </c>
      <c r="G58" s="44">
        <f>IF(ISERROR(VLOOKUP($A58,'Základní kolo'!$B$7:$M$72,9,FALSE)),"",VLOOKUP($A58,'Základní kolo'!$B$7:$M$72,9,FALSE))</f>
      </c>
      <c r="H58" s="45">
        <f>IF(ISERROR(VLOOKUP($A58,'Základní kolo'!$B$7:$M$72,10,FALSE)),"",VLOOKUP($A58,'Základní kolo'!$B$7:$M$72,10,FALSE))</f>
      </c>
      <c r="I58" s="45">
        <f>IF(ISERROR(VLOOKUP($A58,'Základní kolo'!$B$7:$M$72,11,FALSE)),"",VLOOKUP($A58,'Základní kolo'!$B$7:$M$72,11,FALSE))</f>
      </c>
      <c r="J58" s="46">
        <f>IF(ISERROR(VLOOKUP($A58,'Základní kolo'!$B$7:$M$72,12,FALSE)),"",VLOOKUP($A58,'Základní kolo'!$B$7:$M$72,12,FALSE))</f>
      </c>
    </row>
    <row r="59" spans="1:10" s="5" customFormat="1" ht="12.75">
      <c r="A59" s="5">
        <v>53</v>
      </c>
      <c r="B59" s="41">
        <f>IF(ISERROR(VLOOKUP($A59,'Základní kolo'!$B$7:$M$72,4,FALSE)),"",VLOOKUP($A59,'Základní kolo'!$B$7:$M$72,4,FALSE))</f>
      </c>
      <c r="C59" s="42">
        <f>IF(ISERROR(VLOOKUP($A59,'Základní kolo'!$B$7:$M$72,5,FALSE)),"",VLOOKUP($A59,'Základní kolo'!$B$7:$M$72,5,FALSE))</f>
      </c>
      <c r="D59" s="43">
        <f>IF(ISERROR(VLOOKUP($A59,'Základní kolo'!$B$7:$M$72,6,FALSE)),"",VLOOKUP($A59,'Základní kolo'!$B$7:$M$72,6,FALSE))</f>
      </c>
      <c r="E59" s="44">
        <f>IF(ISERROR(VLOOKUP($A59,'Základní kolo'!$B$7:$M$72,7,FALSE)),"",VLOOKUP($A59,'Základní kolo'!$B$7:$M$72,7,FALSE))</f>
      </c>
      <c r="F59" s="43">
        <f>IF(ISERROR(VLOOKUP($A59,'Základní kolo'!$B$7:$M$72,8,FALSE)),"",VLOOKUP($A59,'Základní kolo'!$B$7:$M$72,8,FALSE))</f>
      </c>
      <c r="G59" s="44">
        <f>IF(ISERROR(VLOOKUP($A59,'Základní kolo'!$B$7:$M$72,9,FALSE)),"",VLOOKUP($A59,'Základní kolo'!$B$7:$M$72,9,FALSE))</f>
      </c>
      <c r="H59" s="45">
        <f>IF(ISERROR(VLOOKUP($A59,'Základní kolo'!$B$7:$M$72,10,FALSE)),"",VLOOKUP($A59,'Základní kolo'!$B$7:$M$72,10,FALSE))</f>
      </c>
      <c r="I59" s="45">
        <f>IF(ISERROR(VLOOKUP($A59,'Základní kolo'!$B$7:$M$72,11,FALSE)),"",VLOOKUP($A59,'Základní kolo'!$B$7:$M$72,11,FALSE))</f>
      </c>
      <c r="J59" s="46">
        <f>IF(ISERROR(VLOOKUP($A59,'Základní kolo'!$B$7:$M$72,12,FALSE)),"",VLOOKUP($A59,'Základní kolo'!$B$7:$M$72,12,FALSE))</f>
      </c>
    </row>
    <row r="60" spans="1:10" s="5" customFormat="1" ht="12.75">
      <c r="A60" s="5">
        <v>54</v>
      </c>
      <c r="B60" s="41">
        <f>IF(ISERROR(VLOOKUP($A60,'Základní kolo'!$B$7:$M$72,4,FALSE)),"",VLOOKUP($A60,'Základní kolo'!$B$7:$M$72,4,FALSE))</f>
      </c>
      <c r="C60" s="42">
        <f>IF(ISERROR(VLOOKUP($A60,'Základní kolo'!$B$7:$M$72,5,FALSE)),"",VLOOKUP($A60,'Základní kolo'!$B$7:$M$72,5,FALSE))</f>
      </c>
      <c r="D60" s="43">
        <f>IF(ISERROR(VLOOKUP($A60,'Základní kolo'!$B$7:$M$72,6,FALSE)),"",VLOOKUP($A60,'Základní kolo'!$B$7:$M$72,6,FALSE))</f>
      </c>
      <c r="E60" s="44">
        <f>IF(ISERROR(VLOOKUP($A60,'Základní kolo'!$B$7:$M$72,7,FALSE)),"",VLOOKUP($A60,'Základní kolo'!$B$7:$M$72,7,FALSE))</f>
      </c>
      <c r="F60" s="43">
        <f>IF(ISERROR(VLOOKUP($A60,'Základní kolo'!$B$7:$M$72,8,FALSE)),"",VLOOKUP($A60,'Základní kolo'!$B$7:$M$72,8,FALSE))</f>
      </c>
      <c r="G60" s="44">
        <f>IF(ISERROR(VLOOKUP($A60,'Základní kolo'!$B$7:$M$72,9,FALSE)),"",VLOOKUP($A60,'Základní kolo'!$B$7:$M$72,9,FALSE))</f>
      </c>
      <c r="H60" s="45">
        <f>IF(ISERROR(VLOOKUP($A60,'Základní kolo'!$B$7:$M$72,10,FALSE)),"",VLOOKUP($A60,'Základní kolo'!$B$7:$M$72,10,FALSE))</f>
      </c>
      <c r="I60" s="45">
        <f>IF(ISERROR(VLOOKUP($A60,'Základní kolo'!$B$7:$M$72,11,FALSE)),"",VLOOKUP($A60,'Základní kolo'!$B$7:$M$72,11,FALSE))</f>
      </c>
      <c r="J60" s="46">
        <f>IF(ISERROR(VLOOKUP($A60,'Základní kolo'!$B$7:$M$72,12,FALSE)),"",VLOOKUP($A60,'Základní kolo'!$B$7:$M$72,12,FALSE))</f>
      </c>
    </row>
    <row r="61" spans="1:10" ht="12.75">
      <c r="A61" s="5">
        <v>55</v>
      </c>
      <c r="B61" s="41">
        <f>IF(ISERROR(VLOOKUP($A61,'Základní kolo'!$B$7:$M$72,4,FALSE)),"",VLOOKUP($A61,'Základní kolo'!$B$7:$M$72,4,FALSE))</f>
      </c>
      <c r="C61" s="42">
        <f>IF(ISERROR(VLOOKUP($A61,'Základní kolo'!$B$7:$M$72,5,FALSE)),"",VLOOKUP($A61,'Základní kolo'!$B$7:$M$72,5,FALSE))</f>
      </c>
      <c r="D61" s="43">
        <f>IF(ISERROR(VLOOKUP($A61,'Základní kolo'!$B$7:$M$72,6,FALSE)),"",VLOOKUP($A61,'Základní kolo'!$B$7:$M$72,6,FALSE))</f>
      </c>
      <c r="E61" s="44">
        <f>IF(ISERROR(VLOOKUP($A61,'Základní kolo'!$B$7:$M$72,7,FALSE)),"",VLOOKUP($A61,'Základní kolo'!$B$7:$M$72,7,FALSE))</f>
      </c>
      <c r="F61" s="43">
        <f>IF(ISERROR(VLOOKUP($A61,'Základní kolo'!$B$7:$M$72,8,FALSE)),"",VLOOKUP($A61,'Základní kolo'!$B$7:$M$72,8,FALSE))</f>
      </c>
      <c r="G61" s="44">
        <f>IF(ISERROR(VLOOKUP($A61,'Základní kolo'!$B$7:$M$72,9,FALSE)),"",VLOOKUP($A61,'Základní kolo'!$B$7:$M$72,9,FALSE))</f>
      </c>
      <c r="H61" s="45">
        <f>IF(ISERROR(VLOOKUP($A61,'Základní kolo'!$B$7:$M$72,10,FALSE)),"",VLOOKUP($A61,'Základní kolo'!$B$7:$M$72,10,FALSE))</f>
      </c>
      <c r="I61" s="45">
        <f>IF(ISERROR(VLOOKUP($A61,'Základní kolo'!$B$7:$M$72,11,FALSE)),"",VLOOKUP($A61,'Základní kolo'!$B$7:$M$72,11,FALSE))</f>
      </c>
      <c r="J61" s="46">
        <f>IF(ISERROR(VLOOKUP($A61,'Základní kolo'!$B$7:$M$72,12,FALSE)),"",VLOOKUP($A61,'Základní kolo'!$B$7:$M$72,12,FALSE))</f>
      </c>
    </row>
    <row r="62" spans="1:10" ht="12.75">
      <c r="A62" s="5">
        <v>56</v>
      </c>
      <c r="B62" s="41">
        <f>IF(ISERROR(VLOOKUP($A62,'Základní kolo'!$B$7:$M$72,4,FALSE)),"",VLOOKUP($A62,'Základní kolo'!$B$7:$M$72,4,FALSE))</f>
      </c>
      <c r="C62" s="42">
        <f>IF(ISERROR(VLOOKUP($A62,'Základní kolo'!$B$7:$M$72,5,FALSE)),"",VLOOKUP($A62,'Základní kolo'!$B$7:$M$72,5,FALSE))</f>
      </c>
      <c r="D62" s="43">
        <f>IF(ISERROR(VLOOKUP($A62,'Základní kolo'!$B$7:$M$72,6,FALSE)),"",VLOOKUP($A62,'Základní kolo'!$B$7:$M$72,6,FALSE))</f>
      </c>
      <c r="E62" s="44">
        <f>IF(ISERROR(VLOOKUP($A62,'Základní kolo'!$B$7:$M$72,7,FALSE)),"",VLOOKUP($A62,'Základní kolo'!$B$7:$M$72,7,FALSE))</f>
      </c>
      <c r="F62" s="43">
        <f>IF(ISERROR(VLOOKUP($A62,'Základní kolo'!$B$7:$M$72,8,FALSE)),"",VLOOKUP($A62,'Základní kolo'!$B$7:$M$72,8,FALSE))</f>
      </c>
      <c r="G62" s="44">
        <f>IF(ISERROR(VLOOKUP($A62,'Základní kolo'!$B$7:$M$72,9,FALSE)),"",VLOOKUP($A62,'Základní kolo'!$B$7:$M$72,9,FALSE))</f>
      </c>
      <c r="H62" s="45">
        <f>IF(ISERROR(VLOOKUP($A62,'Základní kolo'!$B$7:$M$72,10,FALSE)),"",VLOOKUP($A62,'Základní kolo'!$B$7:$M$72,10,FALSE))</f>
      </c>
      <c r="I62" s="45">
        <f>IF(ISERROR(VLOOKUP($A62,'Základní kolo'!$B$7:$M$72,11,FALSE)),"",VLOOKUP($A62,'Základní kolo'!$B$7:$M$72,11,FALSE))</f>
      </c>
      <c r="J62" s="46">
        <f>IF(ISERROR(VLOOKUP($A62,'Základní kolo'!$B$7:$M$72,12,FALSE)),"",VLOOKUP($A62,'Základní kolo'!$B$7:$M$72,12,FALSE))</f>
      </c>
    </row>
    <row r="63" spans="1:10" ht="12.75">
      <c r="A63" s="5">
        <v>57</v>
      </c>
      <c r="B63" s="41">
        <f>IF(ISERROR(VLOOKUP($A63,'Základní kolo'!$B$7:$M$72,4,FALSE)),"",VLOOKUP($A63,'Základní kolo'!$B$7:$M$72,4,FALSE))</f>
      </c>
      <c r="C63" s="42">
        <f>IF(ISERROR(VLOOKUP($A63,'Základní kolo'!$B$7:$M$72,5,FALSE)),"",VLOOKUP($A63,'Základní kolo'!$B$7:$M$72,5,FALSE))</f>
      </c>
      <c r="D63" s="43">
        <f>IF(ISERROR(VLOOKUP($A63,'Základní kolo'!$B$7:$M$72,6,FALSE)),"",VLOOKUP($A63,'Základní kolo'!$B$7:$M$72,6,FALSE))</f>
      </c>
      <c r="E63" s="44">
        <f>IF(ISERROR(VLOOKUP($A63,'Základní kolo'!$B$7:$M$72,7,FALSE)),"",VLOOKUP($A63,'Základní kolo'!$B$7:$M$72,7,FALSE))</f>
      </c>
      <c r="F63" s="43">
        <f>IF(ISERROR(VLOOKUP($A63,'Základní kolo'!$B$7:$M$72,8,FALSE)),"",VLOOKUP($A63,'Základní kolo'!$B$7:$M$72,8,FALSE))</f>
      </c>
      <c r="G63" s="44">
        <f>IF(ISERROR(VLOOKUP($A63,'Základní kolo'!$B$7:$M$72,9,FALSE)),"",VLOOKUP($A63,'Základní kolo'!$B$7:$M$72,9,FALSE))</f>
      </c>
      <c r="H63" s="45">
        <f>IF(ISERROR(VLOOKUP($A63,'Základní kolo'!$B$7:$M$72,10,FALSE)),"",VLOOKUP($A63,'Základní kolo'!$B$7:$M$72,10,FALSE))</f>
      </c>
      <c r="I63" s="45">
        <f>IF(ISERROR(VLOOKUP($A63,'Základní kolo'!$B$7:$M$72,11,FALSE)),"",VLOOKUP($A63,'Základní kolo'!$B$7:$M$72,11,FALSE))</f>
      </c>
      <c r="J63" s="46">
        <f>IF(ISERROR(VLOOKUP($A63,'Základní kolo'!$B$7:$M$72,12,FALSE)),"",VLOOKUP($A63,'Základní kolo'!$B$7:$M$72,12,FALSE))</f>
      </c>
    </row>
    <row r="64" spans="1:10" ht="12.75">
      <c r="A64" s="5">
        <v>58</v>
      </c>
      <c r="B64" s="41">
        <f>IF(ISERROR(VLOOKUP($A64,'Základní kolo'!$B$7:$M$72,4,FALSE)),"",VLOOKUP($A64,'Základní kolo'!$B$7:$M$72,4,FALSE))</f>
      </c>
      <c r="C64" s="42">
        <f>IF(ISERROR(VLOOKUP($A64,'Základní kolo'!$B$7:$M$72,5,FALSE)),"",VLOOKUP($A64,'Základní kolo'!$B$7:$M$72,5,FALSE))</f>
      </c>
      <c r="D64" s="43">
        <f>IF(ISERROR(VLOOKUP($A64,'Základní kolo'!$B$7:$M$72,6,FALSE)),"",VLOOKUP($A64,'Základní kolo'!$B$7:$M$72,6,FALSE))</f>
      </c>
      <c r="E64" s="44">
        <f>IF(ISERROR(VLOOKUP($A64,'Základní kolo'!$B$7:$M$72,7,FALSE)),"",VLOOKUP($A64,'Základní kolo'!$B$7:$M$72,7,FALSE))</f>
      </c>
      <c r="F64" s="43">
        <f>IF(ISERROR(VLOOKUP($A64,'Základní kolo'!$B$7:$M$72,8,FALSE)),"",VLOOKUP($A64,'Základní kolo'!$B$7:$M$72,8,FALSE))</f>
      </c>
      <c r="G64" s="44">
        <f>IF(ISERROR(VLOOKUP($A64,'Základní kolo'!$B$7:$M$72,9,FALSE)),"",VLOOKUP($A64,'Základní kolo'!$B$7:$M$72,9,FALSE))</f>
      </c>
      <c r="H64" s="45">
        <f>IF(ISERROR(VLOOKUP($A64,'Základní kolo'!$B$7:$M$72,10,FALSE)),"",VLOOKUP($A64,'Základní kolo'!$B$7:$M$72,10,FALSE))</f>
      </c>
      <c r="I64" s="45">
        <f>IF(ISERROR(VLOOKUP($A64,'Základní kolo'!$B$7:$M$72,11,FALSE)),"",VLOOKUP($A64,'Základní kolo'!$B$7:$M$72,11,FALSE))</f>
      </c>
      <c r="J64" s="46">
        <f>IF(ISERROR(VLOOKUP($A64,'Základní kolo'!$B$7:$M$72,12,FALSE)),"",VLOOKUP($A64,'Základní kolo'!$B$7:$M$72,12,FALSE))</f>
      </c>
    </row>
    <row r="65" spans="1:10" ht="12.75">
      <c r="A65" s="5">
        <v>59</v>
      </c>
      <c r="B65" s="41">
        <f>IF(ISERROR(VLOOKUP($A65,'Základní kolo'!$B$7:$M$72,4,FALSE)),"",VLOOKUP($A65,'Základní kolo'!$B$7:$M$72,4,FALSE))</f>
      </c>
      <c r="C65" s="42">
        <f>IF(ISERROR(VLOOKUP($A65,'Základní kolo'!$B$7:$M$72,5,FALSE)),"",VLOOKUP($A65,'Základní kolo'!$B$7:$M$72,5,FALSE))</f>
      </c>
      <c r="D65" s="43">
        <f>IF(ISERROR(VLOOKUP($A65,'Základní kolo'!$B$7:$M$72,6,FALSE)),"",VLOOKUP($A65,'Základní kolo'!$B$7:$M$72,6,FALSE))</f>
      </c>
      <c r="E65" s="44">
        <f>IF(ISERROR(VLOOKUP($A65,'Základní kolo'!$B$7:$M$72,7,FALSE)),"",VLOOKUP($A65,'Základní kolo'!$B$7:$M$72,7,FALSE))</f>
      </c>
      <c r="F65" s="43">
        <f>IF(ISERROR(VLOOKUP($A65,'Základní kolo'!$B$7:$M$72,8,FALSE)),"",VLOOKUP($A65,'Základní kolo'!$B$7:$M$72,8,FALSE))</f>
      </c>
      <c r="G65" s="44">
        <f>IF(ISERROR(VLOOKUP($A65,'Základní kolo'!$B$7:$M$72,9,FALSE)),"",VLOOKUP($A65,'Základní kolo'!$B$7:$M$72,9,FALSE))</f>
      </c>
      <c r="H65" s="45">
        <f>IF(ISERROR(VLOOKUP($A65,'Základní kolo'!$B$7:$M$72,10,FALSE)),"",VLOOKUP($A65,'Základní kolo'!$B$7:$M$72,10,FALSE))</f>
      </c>
      <c r="I65" s="45">
        <f>IF(ISERROR(VLOOKUP($A65,'Základní kolo'!$B$7:$M$72,11,FALSE)),"",VLOOKUP($A65,'Základní kolo'!$B$7:$M$72,11,FALSE))</f>
      </c>
      <c r="J65" s="46">
        <f>IF(ISERROR(VLOOKUP($A65,'Základní kolo'!$B$7:$M$72,12,FALSE)),"",VLOOKUP($A65,'Základní kolo'!$B$7:$M$72,12,FALSE))</f>
      </c>
    </row>
    <row r="66" spans="1:10" ht="12.75">
      <c r="A66" s="5">
        <v>60</v>
      </c>
      <c r="B66" s="41">
        <f>IF(ISERROR(VLOOKUP($A66,'Základní kolo'!$B$7:$M$72,4,FALSE)),"",VLOOKUP($A66,'Základní kolo'!$B$7:$M$72,4,FALSE))</f>
      </c>
      <c r="C66" s="42">
        <f>IF(ISERROR(VLOOKUP($A66,'Základní kolo'!$B$7:$M$72,5,FALSE)),"",VLOOKUP($A66,'Základní kolo'!$B$7:$M$72,5,FALSE))</f>
      </c>
      <c r="D66" s="43">
        <f>IF(ISERROR(VLOOKUP($A66,'Základní kolo'!$B$7:$M$72,6,FALSE)),"",VLOOKUP($A66,'Základní kolo'!$B$7:$M$72,6,FALSE))</f>
      </c>
      <c r="E66" s="44">
        <f>IF(ISERROR(VLOOKUP($A66,'Základní kolo'!$B$7:$M$72,7,FALSE)),"",VLOOKUP($A66,'Základní kolo'!$B$7:$M$72,7,FALSE))</f>
      </c>
      <c r="F66" s="43">
        <f>IF(ISERROR(VLOOKUP($A66,'Základní kolo'!$B$7:$M$72,8,FALSE)),"",VLOOKUP($A66,'Základní kolo'!$B$7:$M$72,8,FALSE))</f>
      </c>
      <c r="G66" s="44">
        <f>IF(ISERROR(VLOOKUP($A66,'Základní kolo'!$B$7:$M$72,9,FALSE)),"",VLOOKUP($A66,'Základní kolo'!$B$7:$M$72,9,FALSE))</f>
      </c>
      <c r="H66" s="45">
        <f>IF(ISERROR(VLOOKUP($A66,'Základní kolo'!$B$7:$M$72,10,FALSE)),"",VLOOKUP($A66,'Základní kolo'!$B$7:$M$72,10,FALSE))</f>
      </c>
      <c r="I66" s="45">
        <f>IF(ISERROR(VLOOKUP($A66,'Základní kolo'!$B$7:$M$72,11,FALSE)),"",VLOOKUP($A66,'Základní kolo'!$B$7:$M$72,11,FALSE))</f>
      </c>
      <c r="J66" s="46">
        <f>IF(ISERROR(VLOOKUP($A66,'Základní kolo'!$B$7:$M$72,12,FALSE)),"",VLOOKUP($A66,'Základní kolo'!$B$7:$M$72,12,FALSE))</f>
      </c>
    </row>
    <row r="67" spans="1:10" ht="12.75">
      <c r="A67" s="5">
        <v>61</v>
      </c>
      <c r="B67" s="41">
        <f>IF(ISERROR(VLOOKUP($A67,'Základní kolo'!$B$7:$M$72,4,FALSE)),"",VLOOKUP($A67,'Základní kolo'!$B$7:$M$72,4,FALSE))</f>
      </c>
      <c r="C67" s="42">
        <f>IF(ISERROR(VLOOKUP($A67,'Základní kolo'!$B$7:$M$72,5,FALSE)),"",VLOOKUP($A67,'Základní kolo'!$B$7:$M$72,5,FALSE))</f>
      </c>
      <c r="D67" s="43">
        <f>IF(ISERROR(VLOOKUP($A67,'Základní kolo'!$B$7:$M$72,6,FALSE)),"",VLOOKUP($A67,'Základní kolo'!$B$7:$M$72,6,FALSE))</f>
      </c>
      <c r="E67" s="44">
        <f>IF(ISERROR(VLOOKUP($A67,'Základní kolo'!$B$7:$M$72,7,FALSE)),"",VLOOKUP($A67,'Základní kolo'!$B$7:$M$72,7,FALSE))</f>
      </c>
      <c r="F67" s="43">
        <f>IF(ISERROR(VLOOKUP($A67,'Základní kolo'!$B$7:$M$72,8,FALSE)),"",VLOOKUP($A67,'Základní kolo'!$B$7:$M$72,8,FALSE))</f>
      </c>
      <c r="G67" s="44">
        <f>IF(ISERROR(VLOOKUP($A67,'Základní kolo'!$B$7:$M$72,9,FALSE)),"",VLOOKUP($A67,'Základní kolo'!$B$7:$M$72,9,FALSE))</f>
      </c>
      <c r="H67" s="45">
        <f>IF(ISERROR(VLOOKUP($A67,'Základní kolo'!$B$7:$M$72,10,FALSE)),"",VLOOKUP($A67,'Základní kolo'!$B$7:$M$72,10,FALSE))</f>
      </c>
      <c r="I67" s="45">
        <f>IF(ISERROR(VLOOKUP($A67,'Základní kolo'!$B$7:$M$72,11,FALSE)),"",VLOOKUP($A67,'Základní kolo'!$B$7:$M$72,11,FALSE))</f>
      </c>
      <c r="J67" s="46">
        <f>IF(ISERROR(VLOOKUP($A67,'Základní kolo'!$B$7:$M$72,12,FALSE)),"",VLOOKUP($A67,'Základní kolo'!$B$7:$M$72,12,FALSE))</f>
      </c>
    </row>
    <row r="68" spans="1:10" ht="12.75">
      <c r="A68" s="5">
        <v>62</v>
      </c>
      <c r="B68" s="41">
        <f>IF(ISERROR(VLOOKUP($A68,'Základní kolo'!$B$7:$M$72,4,FALSE)),"",VLOOKUP($A68,'Základní kolo'!$B$7:$M$72,4,FALSE))</f>
      </c>
      <c r="C68" s="42">
        <f>IF(ISERROR(VLOOKUP($A68,'Základní kolo'!$B$7:$M$72,5,FALSE)),"",VLOOKUP($A68,'Základní kolo'!$B$7:$M$72,5,FALSE))</f>
      </c>
      <c r="D68" s="43">
        <f>IF(ISERROR(VLOOKUP($A68,'Základní kolo'!$B$7:$M$72,6,FALSE)),"",VLOOKUP($A68,'Základní kolo'!$B$7:$M$72,6,FALSE))</f>
      </c>
      <c r="E68" s="44">
        <f>IF(ISERROR(VLOOKUP($A68,'Základní kolo'!$B$7:$M$72,7,FALSE)),"",VLOOKUP($A68,'Základní kolo'!$B$7:$M$72,7,FALSE))</f>
      </c>
      <c r="F68" s="43">
        <f>IF(ISERROR(VLOOKUP($A68,'Základní kolo'!$B$7:$M$72,8,FALSE)),"",VLOOKUP($A68,'Základní kolo'!$B$7:$M$72,8,FALSE))</f>
      </c>
      <c r="G68" s="44">
        <f>IF(ISERROR(VLOOKUP($A68,'Základní kolo'!$B$7:$M$72,9,FALSE)),"",VLOOKUP($A68,'Základní kolo'!$B$7:$M$72,9,FALSE))</f>
      </c>
      <c r="H68" s="45">
        <f>IF(ISERROR(VLOOKUP($A68,'Základní kolo'!$B$7:$M$72,10,FALSE)),"",VLOOKUP($A68,'Základní kolo'!$B$7:$M$72,10,FALSE))</f>
      </c>
      <c r="I68" s="45">
        <f>IF(ISERROR(VLOOKUP($A68,'Základní kolo'!$B$7:$M$72,11,FALSE)),"",VLOOKUP($A68,'Základní kolo'!$B$7:$M$72,11,FALSE))</f>
      </c>
      <c r="J68" s="46">
        <f>IF(ISERROR(VLOOKUP($A68,'Základní kolo'!$B$7:$M$72,12,FALSE)),"",VLOOKUP($A68,'Základní kolo'!$B$7:$M$72,12,FALSE))</f>
      </c>
    </row>
    <row r="69" spans="1:10" ht="12.75">
      <c r="A69" s="5">
        <v>63</v>
      </c>
      <c r="B69" s="41">
        <f>IF(ISERROR(VLOOKUP($A69,'Základní kolo'!$B$7:$M$72,4,FALSE)),"",VLOOKUP($A69,'Základní kolo'!$B$7:$M$72,4,FALSE))</f>
      </c>
      <c r="C69" s="42">
        <f>IF(ISERROR(VLOOKUP($A69,'Základní kolo'!$B$7:$M$72,5,FALSE)),"",VLOOKUP($A69,'Základní kolo'!$B$7:$M$72,5,FALSE))</f>
      </c>
      <c r="D69" s="43">
        <f>IF(ISERROR(VLOOKUP($A69,'Základní kolo'!$B$7:$M$72,6,FALSE)),"",VLOOKUP($A69,'Základní kolo'!$B$7:$M$72,6,FALSE))</f>
      </c>
      <c r="E69" s="44">
        <f>IF(ISERROR(VLOOKUP($A69,'Základní kolo'!$B$7:$M$72,7,FALSE)),"",VLOOKUP($A69,'Základní kolo'!$B$7:$M$72,7,FALSE))</f>
      </c>
      <c r="F69" s="43">
        <f>IF(ISERROR(VLOOKUP($A69,'Základní kolo'!$B$7:$M$72,8,FALSE)),"",VLOOKUP($A69,'Základní kolo'!$B$7:$M$72,8,FALSE))</f>
      </c>
      <c r="G69" s="44">
        <f>IF(ISERROR(VLOOKUP($A69,'Základní kolo'!$B$7:$M$72,9,FALSE)),"",VLOOKUP($A69,'Základní kolo'!$B$7:$M$72,9,FALSE))</f>
      </c>
      <c r="H69" s="45">
        <f>IF(ISERROR(VLOOKUP($A69,'Základní kolo'!$B$7:$M$72,10,FALSE)),"",VLOOKUP($A69,'Základní kolo'!$B$7:$M$72,10,FALSE))</f>
      </c>
      <c r="I69" s="45">
        <f>IF(ISERROR(VLOOKUP($A69,'Základní kolo'!$B$7:$M$72,11,FALSE)),"",VLOOKUP($A69,'Základní kolo'!$B$7:$M$72,11,FALSE))</f>
      </c>
      <c r="J69" s="46">
        <f>IF(ISERROR(VLOOKUP($A69,'Základní kolo'!$B$7:$M$72,12,FALSE)),"",VLOOKUP($A69,'Základní kolo'!$B$7:$M$72,12,FALSE))</f>
      </c>
    </row>
    <row r="70" spans="1:10" ht="12.75">
      <c r="A70" s="5">
        <v>64</v>
      </c>
      <c r="B70" s="41">
        <f>IF(ISERROR(VLOOKUP($A70,'Základní kolo'!$B$7:$M$72,4,FALSE)),"",VLOOKUP($A70,'Základní kolo'!$B$7:$M$72,4,FALSE))</f>
      </c>
      <c r="C70" s="42">
        <f>IF(ISERROR(VLOOKUP($A70,'Základní kolo'!$B$7:$M$72,5,FALSE)),"",VLOOKUP($A70,'Základní kolo'!$B$7:$M$72,5,FALSE))</f>
      </c>
      <c r="D70" s="43">
        <f>IF(ISERROR(VLOOKUP($A70,'Základní kolo'!$B$7:$M$72,6,FALSE)),"",VLOOKUP($A70,'Základní kolo'!$B$7:$M$72,6,FALSE))</f>
      </c>
      <c r="E70" s="44">
        <f>IF(ISERROR(VLOOKUP($A70,'Základní kolo'!$B$7:$M$72,7,FALSE)),"",VLOOKUP($A70,'Základní kolo'!$B$7:$M$72,7,FALSE))</f>
      </c>
      <c r="F70" s="43">
        <f>IF(ISERROR(VLOOKUP($A70,'Základní kolo'!$B$7:$M$72,8,FALSE)),"",VLOOKUP($A70,'Základní kolo'!$B$7:$M$72,8,FALSE))</f>
      </c>
      <c r="G70" s="44">
        <f>IF(ISERROR(VLOOKUP($A70,'Základní kolo'!$B$7:$M$72,9,FALSE)),"",VLOOKUP($A70,'Základní kolo'!$B$7:$M$72,9,FALSE))</f>
      </c>
      <c r="H70" s="45">
        <f>IF(ISERROR(VLOOKUP($A70,'Základní kolo'!$B$7:$M$72,10,FALSE)),"",VLOOKUP($A70,'Základní kolo'!$B$7:$M$72,10,FALSE))</f>
      </c>
      <c r="I70" s="45">
        <f>IF(ISERROR(VLOOKUP($A70,'Základní kolo'!$B$7:$M$72,11,FALSE)),"",VLOOKUP($A70,'Základní kolo'!$B$7:$M$72,11,FALSE))</f>
      </c>
      <c r="J70" s="46">
        <f>IF(ISERROR(VLOOKUP($A70,'Základní kolo'!$B$7:$M$72,12,FALSE)),"",VLOOKUP($A70,'Základní kolo'!$B$7:$M$72,12,FALSE))</f>
      </c>
    </row>
    <row r="71" spans="1:10" ht="12.75">
      <c r="A71" s="5">
        <v>65</v>
      </c>
      <c r="B71" s="41">
        <f>IF(ISERROR(VLOOKUP($A71,'Základní kolo'!$B$7:$M$72,4,FALSE)),"",VLOOKUP($A71,'Základní kolo'!$B$7:$M$72,4,FALSE))</f>
      </c>
      <c r="C71" s="42">
        <f>IF(ISERROR(VLOOKUP($A71,'Základní kolo'!$B$7:$M$72,5,FALSE)),"",VLOOKUP($A71,'Základní kolo'!$B$7:$M$72,5,FALSE))</f>
      </c>
      <c r="D71" s="43">
        <f>IF(ISERROR(VLOOKUP($A71,'Základní kolo'!$B$7:$M$72,6,FALSE)),"",VLOOKUP($A71,'Základní kolo'!$B$7:$M$72,6,FALSE))</f>
      </c>
      <c r="E71" s="44">
        <f>IF(ISERROR(VLOOKUP($A71,'Základní kolo'!$B$7:$M$72,7,FALSE)),"",VLOOKUP($A71,'Základní kolo'!$B$7:$M$72,7,FALSE))</f>
      </c>
      <c r="F71" s="43">
        <f>IF(ISERROR(VLOOKUP($A71,'Základní kolo'!$B$7:$M$72,8,FALSE)),"",VLOOKUP($A71,'Základní kolo'!$B$7:$M$72,8,FALSE))</f>
      </c>
      <c r="G71" s="44">
        <f>IF(ISERROR(VLOOKUP($A71,'Základní kolo'!$B$7:$M$72,9,FALSE)),"",VLOOKUP($A71,'Základní kolo'!$B$7:$M$72,9,FALSE))</f>
      </c>
      <c r="H71" s="45">
        <f>IF(ISERROR(VLOOKUP($A71,'Základní kolo'!$B$7:$M$72,10,FALSE)),"",VLOOKUP($A71,'Základní kolo'!$B$7:$M$72,10,FALSE))</f>
      </c>
      <c r="I71" s="45">
        <f>IF(ISERROR(VLOOKUP($A71,'Základní kolo'!$B$7:$M$72,11,FALSE)),"",VLOOKUP($A71,'Základní kolo'!$B$7:$M$72,11,FALSE))</f>
      </c>
      <c r="J71" s="46">
        <f>IF(ISERROR(VLOOKUP($A71,'Základní kolo'!$B$7:$M$72,12,FALSE)),"",VLOOKUP($A71,'Základní kolo'!$B$7:$M$72,12,FALSE))</f>
      </c>
    </row>
    <row r="72" spans="1:10" ht="12.75">
      <c r="A72" s="5">
        <v>66</v>
      </c>
      <c r="B72" s="41">
        <f>IF(ISERROR(VLOOKUP($A72,'Základní kolo'!$B$7:$M$72,4,FALSE)),"",VLOOKUP($A72,'Základní kolo'!$B$7:$M$72,4,FALSE))</f>
      </c>
      <c r="C72" s="42">
        <f>IF(ISERROR(VLOOKUP($A72,'Základní kolo'!$B$7:$M$72,5,FALSE)),"",VLOOKUP($A72,'Základní kolo'!$B$7:$M$72,5,FALSE))</f>
      </c>
      <c r="D72" s="43">
        <f>IF(ISERROR(VLOOKUP($A72,'Základní kolo'!$B$7:$M$72,6,FALSE)),"",VLOOKUP($A72,'Základní kolo'!$B$7:$M$72,6,FALSE))</f>
      </c>
      <c r="E72" s="44">
        <f>IF(ISERROR(VLOOKUP($A72,'Základní kolo'!$B$7:$M$72,7,FALSE)),"",VLOOKUP($A72,'Základní kolo'!$B$7:$M$72,7,FALSE))</f>
      </c>
      <c r="F72" s="43">
        <f>IF(ISERROR(VLOOKUP($A72,'Základní kolo'!$B$7:$M$72,8,FALSE)),"",VLOOKUP($A72,'Základní kolo'!$B$7:$M$72,8,FALSE))</f>
      </c>
      <c r="G72" s="44">
        <f>IF(ISERROR(VLOOKUP($A72,'Základní kolo'!$B$7:$M$72,9,FALSE)),"",VLOOKUP($A72,'Základní kolo'!$B$7:$M$72,9,FALSE))</f>
      </c>
      <c r="H72" s="45">
        <f>IF(ISERROR(VLOOKUP($A72,'Základní kolo'!$B$7:$M$72,10,FALSE)),"",VLOOKUP($A72,'Základní kolo'!$B$7:$M$72,10,FALSE))</f>
      </c>
      <c r="I72" s="45">
        <f>IF(ISERROR(VLOOKUP($A72,'Základní kolo'!$B$7:$M$72,11,FALSE)),"",VLOOKUP($A72,'Základní kolo'!$B$7:$M$72,11,FALSE))</f>
      </c>
      <c r="J72" s="46">
        <f>IF(ISERROR(VLOOKUP($A72,'Základní kolo'!$B$7:$M$72,12,FALSE)),"",VLOOKUP($A72,'Základní kolo'!$B$7:$M$72,12,FALSE))</f>
      </c>
    </row>
    <row r="73" spans="1:10" ht="12.75">
      <c r="A73" s="5">
        <v>67</v>
      </c>
      <c r="B73" s="41">
        <f>IF(ISERROR(VLOOKUP($A73,'Základní kolo'!$B$7:$M$72,4,FALSE)),"",VLOOKUP($A73,'Základní kolo'!$B$7:$M$72,4,FALSE))</f>
      </c>
      <c r="C73" s="42">
        <f>IF(ISERROR(VLOOKUP($A73,'Základní kolo'!$B$7:$M$72,5,FALSE)),"",VLOOKUP($A73,'Základní kolo'!$B$7:$M$72,5,FALSE))</f>
      </c>
      <c r="D73" s="43">
        <f>IF(ISERROR(VLOOKUP($A73,'Základní kolo'!$B$7:$M$72,6,FALSE)),"",VLOOKUP($A73,'Základní kolo'!$B$7:$M$72,6,FALSE))</f>
      </c>
      <c r="E73" s="44">
        <f>IF(ISERROR(VLOOKUP($A73,'Základní kolo'!$B$7:$M$72,7,FALSE)),"",VLOOKUP($A73,'Základní kolo'!$B$7:$M$72,7,FALSE))</f>
      </c>
      <c r="F73" s="43">
        <f>IF(ISERROR(VLOOKUP($A73,'Základní kolo'!$B$7:$M$72,8,FALSE)),"",VLOOKUP($A73,'Základní kolo'!$B$7:$M$72,8,FALSE))</f>
      </c>
      <c r="G73" s="44">
        <f>IF(ISERROR(VLOOKUP($A73,'Základní kolo'!$B$7:$M$72,9,FALSE)),"",VLOOKUP($A73,'Základní kolo'!$B$7:$M$72,9,FALSE))</f>
      </c>
      <c r="H73" s="45">
        <f>IF(ISERROR(VLOOKUP($A73,'Základní kolo'!$B$7:$M$72,10,FALSE)),"",VLOOKUP($A73,'Základní kolo'!$B$7:$M$72,10,FALSE))</f>
      </c>
      <c r="I73" s="45">
        <f>IF(ISERROR(VLOOKUP($A73,'Základní kolo'!$B$7:$M$72,11,FALSE)),"",VLOOKUP($A73,'Základní kolo'!$B$7:$M$72,11,FALSE))</f>
      </c>
      <c r="J73" s="46">
        <f>IF(ISERROR(VLOOKUP($A73,'Základní kolo'!$B$7:$M$72,12,FALSE)),"",VLOOKUP($A73,'Základní kolo'!$B$7:$M$72,12,FALSE))</f>
      </c>
    </row>
    <row r="74" spans="1:10" ht="12.75">
      <c r="A74" s="5">
        <v>68</v>
      </c>
      <c r="B74" s="41">
        <f>IF(ISERROR(VLOOKUP($A74,'Základní kolo'!$B$7:$M$72,4,FALSE)),"",VLOOKUP($A74,'Základní kolo'!$B$7:$M$72,4,FALSE))</f>
      </c>
      <c r="C74" s="42">
        <f>IF(ISERROR(VLOOKUP($A74,'Základní kolo'!$B$7:$M$72,5,FALSE)),"",VLOOKUP($A74,'Základní kolo'!$B$7:$M$72,5,FALSE))</f>
      </c>
      <c r="D74" s="43">
        <f>IF(ISERROR(VLOOKUP($A74,'Základní kolo'!$B$7:$M$72,6,FALSE)),"",VLOOKUP($A74,'Základní kolo'!$B$7:$M$72,6,FALSE))</f>
      </c>
      <c r="E74" s="44">
        <f>IF(ISERROR(VLOOKUP($A74,'Základní kolo'!$B$7:$M$72,7,FALSE)),"",VLOOKUP($A74,'Základní kolo'!$B$7:$M$72,7,FALSE))</f>
      </c>
      <c r="F74" s="43">
        <f>IF(ISERROR(VLOOKUP($A74,'Základní kolo'!$B$7:$M$72,8,FALSE)),"",VLOOKUP($A74,'Základní kolo'!$B$7:$M$72,8,FALSE))</f>
      </c>
      <c r="G74" s="44">
        <f>IF(ISERROR(VLOOKUP($A74,'Základní kolo'!$B$7:$M$72,9,FALSE)),"",VLOOKUP($A74,'Základní kolo'!$B$7:$M$72,9,FALSE))</f>
      </c>
      <c r="H74" s="45">
        <f>IF(ISERROR(VLOOKUP($A74,'Základní kolo'!$B$7:$M$72,10,FALSE)),"",VLOOKUP($A74,'Základní kolo'!$B$7:$M$72,10,FALSE))</f>
      </c>
      <c r="I74" s="45">
        <f>IF(ISERROR(VLOOKUP($A74,'Základní kolo'!$B$7:$M$72,11,FALSE)),"",VLOOKUP($A74,'Základní kolo'!$B$7:$M$72,11,FALSE))</f>
      </c>
      <c r="J74" s="46">
        <f>IF(ISERROR(VLOOKUP($A74,'Základní kolo'!$B$7:$M$72,12,FALSE)),"",VLOOKUP($A74,'Základní kolo'!$B$7:$M$72,12,FALSE))</f>
      </c>
    </row>
    <row r="75" spans="1:10" ht="12.75">
      <c r="A75" s="5">
        <v>69</v>
      </c>
      <c r="B75" s="41">
        <f>IF(ISERROR(VLOOKUP($A75,'Základní kolo'!$B$7:$M$72,4,FALSE)),"",VLOOKUP($A75,'Základní kolo'!$B$7:$M$72,4,FALSE))</f>
      </c>
      <c r="C75" s="42">
        <f>IF(ISERROR(VLOOKUP($A75,'Základní kolo'!$B$7:$M$72,5,FALSE)),"",VLOOKUP($A75,'Základní kolo'!$B$7:$M$72,5,FALSE))</f>
      </c>
      <c r="D75" s="43">
        <f>IF(ISERROR(VLOOKUP($A75,'Základní kolo'!$B$7:$M$72,6,FALSE)),"",VLOOKUP($A75,'Základní kolo'!$B$7:$M$72,6,FALSE))</f>
      </c>
      <c r="E75" s="44">
        <f>IF(ISERROR(VLOOKUP($A75,'Základní kolo'!$B$7:$M$72,7,FALSE)),"",VLOOKUP($A75,'Základní kolo'!$B$7:$M$72,7,FALSE))</f>
      </c>
      <c r="F75" s="43">
        <f>IF(ISERROR(VLOOKUP($A75,'Základní kolo'!$B$7:$M$72,8,FALSE)),"",VLOOKUP($A75,'Základní kolo'!$B$7:$M$72,8,FALSE))</f>
      </c>
      <c r="G75" s="44">
        <f>IF(ISERROR(VLOOKUP($A75,'Základní kolo'!$B$7:$M$72,9,FALSE)),"",VLOOKUP($A75,'Základní kolo'!$B$7:$M$72,9,FALSE))</f>
      </c>
      <c r="H75" s="45">
        <f>IF(ISERROR(VLOOKUP($A75,'Základní kolo'!$B$7:$M$72,10,FALSE)),"",VLOOKUP($A75,'Základní kolo'!$B$7:$M$72,10,FALSE))</f>
      </c>
      <c r="I75" s="45">
        <f>IF(ISERROR(VLOOKUP($A75,'Základní kolo'!$B$7:$M$72,11,FALSE)),"",VLOOKUP($A75,'Základní kolo'!$B$7:$M$72,11,FALSE))</f>
      </c>
      <c r="J75" s="46">
        <f>IF(ISERROR(VLOOKUP($A75,'Základní kolo'!$B$7:$M$72,12,FALSE)),"",VLOOKUP($A75,'Základní kolo'!$B$7:$M$72,12,FALSE))</f>
      </c>
    </row>
    <row r="76" spans="1:10" ht="12.75">
      <c r="A76" s="5">
        <v>70</v>
      </c>
      <c r="B76" s="41">
        <f>IF(ISERROR(VLOOKUP($A76,'Základní kolo'!$B$7:$M$72,4,FALSE)),"",VLOOKUP($A76,'Základní kolo'!$B$7:$M$72,4,FALSE))</f>
      </c>
      <c r="C76" s="42">
        <f>IF(ISERROR(VLOOKUP($A76,'Základní kolo'!$B$7:$M$72,5,FALSE)),"",VLOOKUP($A76,'Základní kolo'!$B$7:$M$72,5,FALSE))</f>
      </c>
      <c r="D76" s="43">
        <f>IF(ISERROR(VLOOKUP($A76,'Základní kolo'!$B$7:$M$72,6,FALSE)),"",VLOOKUP($A76,'Základní kolo'!$B$7:$M$72,6,FALSE))</f>
      </c>
      <c r="E76" s="44">
        <f>IF(ISERROR(VLOOKUP($A76,'Základní kolo'!$B$7:$M$72,7,FALSE)),"",VLOOKUP($A76,'Základní kolo'!$B$7:$M$72,7,FALSE))</f>
      </c>
      <c r="F76" s="43">
        <f>IF(ISERROR(VLOOKUP($A76,'Základní kolo'!$B$7:$M$72,8,FALSE)),"",VLOOKUP($A76,'Základní kolo'!$B$7:$M$72,8,FALSE))</f>
      </c>
      <c r="G76" s="44">
        <f>IF(ISERROR(VLOOKUP($A76,'Základní kolo'!$B$7:$M$72,9,FALSE)),"",VLOOKUP($A76,'Základní kolo'!$B$7:$M$72,9,FALSE))</f>
      </c>
      <c r="H76" s="45">
        <f>IF(ISERROR(VLOOKUP($A76,'Základní kolo'!$B$7:$M$72,10,FALSE)),"",VLOOKUP($A76,'Základní kolo'!$B$7:$M$72,10,FALSE))</f>
      </c>
      <c r="I76" s="45">
        <f>IF(ISERROR(VLOOKUP($A76,'Základní kolo'!$B$7:$M$72,11,FALSE)),"",VLOOKUP($A76,'Základní kolo'!$B$7:$M$72,11,FALSE))</f>
      </c>
      <c r="J76" s="46">
        <f>IF(ISERROR(VLOOKUP($A76,'Základní kolo'!$B$7:$M$72,12,FALSE)),"",VLOOKUP($A76,'Základní kolo'!$B$7:$M$72,12,FALSE))</f>
      </c>
    </row>
    <row r="77" spans="1:10" ht="12.75">
      <c r="A77" s="5">
        <v>71</v>
      </c>
      <c r="B77" s="41">
        <f>IF(ISERROR(VLOOKUP($A77,'Základní kolo'!$B$7:$M$72,4,FALSE)),"",VLOOKUP($A77,'Základní kolo'!$B$7:$M$72,4,FALSE))</f>
      </c>
      <c r="C77" s="42">
        <f>IF(ISERROR(VLOOKUP($A77,'Základní kolo'!$B$7:$M$72,5,FALSE)),"",VLOOKUP($A77,'Základní kolo'!$B$7:$M$72,5,FALSE))</f>
      </c>
      <c r="D77" s="43">
        <f>IF(ISERROR(VLOOKUP($A77,'Základní kolo'!$B$7:$M$72,6,FALSE)),"",VLOOKUP($A77,'Základní kolo'!$B$7:$M$72,6,FALSE))</f>
      </c>
      <c r="E77" s="44">
        <f>IF(ISERROR(VLOOKUP($A77,'Základní kolo'!$B$7:$M$72,7,FALSE)),"",VLOOKUP($A77,'Základní kolo'!$B$7:$M$72,7,FALSE))</f>
      </c>
      <c r="F77" s="43">
        <f>IF(ISERROR(VLOOKUP($A77,'Základní kolo'!$B$7:$M$72,8,FALSE)),"",VLOOKUP($A77,'Základní kolo'!$B$7:$M$72,8,FALSE))</f>
      </c>
      <c r="G77" s="44">
        <f>IF(ISERROR(VLOOKUP($A77,'Základní kolo'!$B$7:$M$72,9,FALSE)),"",VLOOKUP($A77,'Základní kolo'!$B$7:$M$72,9,FALSE))</f>
      </c>
      <c r="H77" s="45">
        <f>IF(ISERROR(VLOOKUP($A77,'Základní kolo'!$B$7:$M$72,10,FALSE)),"",VLOOKUP($A77,'Základní kolo'!$B$7:$M$72,10,FALSE))</f>
      </c>
      <c r="I77" s="45">
        <f>IF(ISERROR(VLOOKUP($A77,'Základní kolo'!$B$7:$M$72,11,FALSE)),"",VLOOKUP($A77,'Základní kolo'!$B$7:$M$72,11,FALSE))</f>
      </c>
      <c r="J77" s="46">
        <f>IF(ISERROR(VLOOKUP($A77,'Základní kolo'!$B$7:$M$72,12,FALSE)),"",VLOOKUP($A77,'Základní kolo'!$B$7:$M$72,12,FALSE))</f>
      </c>
    </row>
    <row r="78" spans="1:10" ht="12.75">
      <c r="A78" s="5">
        <v>72</v>
      </c>
      <c r="B78" s="41">
        <f>IF(ISERROR(VLOOKUP($A78,'Základní kolo'!$B$7:$M$72,4,FALSE)),"",VLOOKUP($A78,'Základní kolo'!$B$7:$M$72,4,FALSE))</f>
      </c>
      <c r="C78" s="42">
        <f>IF(ISERROR(VLOOKUP($A78,'Základní kolo'!$B$7:$M$72,5,FALSE)),"",VLOOKUP($A78,'Základní kolo'!$B$7:$M$72,5,FALSE))</f>
      </c>
      <c r="D78" s="43">
        <f>IF(ISERROR(VLOOKUP($A78,'Základní kolo'!$B$7:$M$72,6,FALSE)),"",VLOOKUP($A78,'Základní kolo'!$B$7:$M$72,6,FALSE))</f>
      </c>
      <c r="E78" s="44">
        <f>IF(ISERROR(VLOOKUP($A78,'Základní kolo'!$B$7:$M$72,7,FALSE)),"",VLOOKUP($A78,'Základní kolo'!$B$7:$M$72,7,FALSE))</f>
      </c>
      <c r="F78" s="43">
        <f>IF(ISERROR(VLOOKUP($A78,'Základní kolo'!$B$7:$M$72,8,FALSE)),"",VLOOKUP($A78,'Základní kolo'!$B$7:$M$72,8,FALSE))</f>
      </c>
      <c r="G78" s="44">
        <f>IF(ISERROR(VLOOKUP($A78,'Základní kolo'!$B$7:$M$72,9,FALSE)),"",VLOOKUP($A78,'Základní kolo'!$B$7:$M$72,9,FALSE))</f>
      </c>
      <c r="H78" s="45">
        <f>IF(ISERROR(VLOOKUP($A78,'Základní kolo'!$B$7:$M$72,10,FALSE)),"",VLOOKUP($A78,'Základní kolo'!$B$7:$M$72,10,FALSE))</f>
      </c>
      <c r="I78" s="45">
        <f>IF(ISERROR(VLOOKUP($A78,'Základní kolo'!$B$7:$M$72,11,FALSE)),"",VLOOKUP($A78,'Základní kolo'!$B$7:$M$72,11,FALSE))</f>
      </c>
      <c r="J78" s="46">
        <f>IF(ISERROR(VLOOKUP($A78,'Základní kolo'!$B$7:$M$72,12,FALSE)),"",VLOOKUP($A78,'Základní kolo'!$B$7:$M$72,12,FALSE))</f>
      </c>
    </row>
    <row r="79" spans="1:10" ht="12.75">
      <c r="A79" s="5">
        <v>73</v>
      </c>
      <c r="B79" s="41">
        <f>IF(ISERROR(VLOOKUP($A79,'Základní kolo'!$B$7:$M$72,4,FALSE)),"",VLOOKUP($A79,'Základní kolo'!$B$7:$M$72,4,FALSE))</f>
      </c>
      <c r="C79" s="42">
        <f>IF(ISERROR(VLOOKUP($A79,'Základní kolo'!$B$7:$M$72,5,FALSE)),"",VLOOKUP($A79,'Základní kolo'!$B$7:$M$72,5,FALSE))</f>
      </c>
      <c r="D79" s="43">
        <f>IF(ISERROR(VLOOKUP($A79,'Základní kolo'!$B$7:$M$72,6,FALSE)),"",VLOOKUP($A79,'Základní kolo'!$B$7:$M$72,6,FALSE))</f>
      </c>
      <c r="E79" s="44">
        <f>IF(ISERROR(VLOOKUP($A79,'Základní kolo'!$B$7:$M$72,7,FALSE)),"",VLOOKUP($A79,'Základní kolo'!$B$7:$M$72,7,FALSE))</f>
      </c>
      <c r="F79" s="43">
        <f>IF(ISERROR(VLOOKUP($A79,'Základní kolo'!$B$7:$M$72,8,FALSE)),"",VLOOKUP($A79,'Základní kolo'!$B$7:$M$72,8,FALSE))</f>
      </c>
      <c r="G79" s="44">
        <f>IF(ISERROR(VLOOKUP($A79,'Základní kolo'!$B$7:$M$72,9,FALSE)),"",VLOOKUP($A79,'Základní kolo'!$B$7:$M$72,9,FALSE))</f>
      </c>
      <c r="H79" s="45">
        <f>IF(ISERROR(VLOOKUP($A79,'Základní kolo'!$B$7:$M$72,10,FALSE)),"",VLOOKUP($A79,'Základní kolo'!$B$7:$M$72,10,FALSE))</f>
      </c>
      <c r="I79" s="45">
        <f>IF(ISERROR(VLOOKUP($A79,'Základní kolo'!$B$7:$M$72,11,FALSE)),"",VLOOKUP($A79,'Základní kolo'!$B$7:$M$72,11,FALSE))</f>
      </c>
      <c r="J79" s="46">
        <f>IF(ISERROR(VLOOKUP($A79,'Základní kolo'!$B$7:$M$72,12,FALSE)),"",VLOOKUP($A79,'Základní kolo'!$B$7:$M$72,12,FALSE))</f>
      </c>
    </row>
    <row r="80" spans="1:10" ht="12.75">
      <c r="A80" s="5">
        <v>74</v>
      </c>
      <c r="B80" s="41">
        <f>IF(ISERROR(VLOOKUP($A80,'Základní kolo'!$B$7:$M$72,4,FALSE)),"",VLOOKUP($A80,'Základní kolo'!$B$7:$M$72,4,FALSE))</f>
      </c>
      <c r="C80" s="42">
        <f>IF(ISERROR(VLOOKUP($A80,'Základní kolo'!$B$7:$M$72,5,FALSE)),"",VLOOKUP($A80,'Základní kolo'!$B$7:$M$72,5,FALSE))</f>
      </c>
      <c r="D80" s="43">
        <f>IF(ISERROR(VLOOKUP($A80,'Základní kolo'!$B$7:$M$72,6,FALSE)),"",VLOOKUP($A80,'Základní kolo'!$B$7:$M$72,6,FALSE))</f>
      </c>
      <c r="E80" s="44">
        <f>IF(ISERROR(VLOOKUP($A80,'Základní kolo'!$B$7:$M$72,7,FALSE)),"",VLOOKUP($A80,'Základní kolo'!$B$7:$M$72,7,FALSE))</f>
      </c>
      <c r="F80" s="43">
        <f>IF(ISERROR(VLOOKUP($A80,'Základní kolo'!$B$7:$M$72,8,FALSE)),"",VLOOKUP($A80,'Základní kolo'!$B$7:$M$72,8,FALSE))</f>
      </c>
      <c r="G80" s="44">
        <f>IF(ISERROR(VLOOKUP($A80,'Základní kolo'!$B$7:$M$72,9,FALSE)),"",VLOOKUP($A80,'Základní kolo'!$B$7:$M$72,9,FALSE))</f>
      </c>
      <c r="H80" s="45">
        <f>IF(ISERROR(VLOOKUP($A80,'Základní kolo'!$B$7:$M$72,10,FALSE)),"",VLOOKUP($A80,'Základní kolo'!$B$7:$M$72,10,FALSE))</f>
      </c>
      <c r="I80" s="45">
        <f>IF(ISERROR(VLOOKUP($A80,'Základní kolo'!$B$7:$M$72,11,FALSE)),"",VLOOKUP($A80,'Základní kolo'!$B$7:$M$72,11,FALSE))</f>
      </c>
      <c r="J80" s="46">
        <f>IF(ISERROR(VLOOKUP($A80,'Základní kolo'!$B$7:$M$72,12,FALSE)),"",VLOOKUP($A80,'Základní kolo'!$B$7:$M$72,12,FALSE))</f>
      </c>
    </row>
    <row r="81" spans="1:10" ht="12.75">
      <c r="A81" s="5">
        <v>75</v>
      </c>
      <c r="B81" s="41">
        <f>IF(ISERROR(VLOOKUP($A81,'Základní kolo'!$B$7:$M$72,4,FALSE)),"",VLOOKUP($A81,'Základní kolo'!$B$7:$M$72,4,FALSE))</f>
      </c>
      <c r="C81" s="42">
        <f>IF(ISERROR(VLOOKUP($A81,'Základní kolo'!$B$7:$M$72,5,FALSE)),"",VLOOKUP($A81,'Základní kolo'!$B$7:$M$72,5,FALSE))</f>
      </c>
      <c r="D81" s="43">
        <f>IF(ISERROR(VLOOKUP($A81,'Základní kolo'!$B$7:$M$72,6,FALSE)),"",VLOOKUP($A81,'Základní kolo'!$B$7:$M$72,6,FALSE))</f>
      </c>
      <c r="E81" s="44">
        <f>IF(ISERROR(VLOOKUP($A81,'Základní kolo'!$B$7:$M$72,7,FALSE)),"",VLOOKUP($A81,'Základní kolo'!$B$7:$M$72,7,FALSE))</f>
      </c>
      <c r="F81" s="43">
        <f>IF(ISERROR(VLOOKUP($A81,'Základní kolo'!$B$7:$M$72,8,FALSE)),"",VLOOKUP($A81,'Základní kolo'!$B$7:$M$72,8,FALSE))</f>
      </c>
      <c r="G81" s="44">
        <f>IF(ISERROR(VLOOKUP($A81,'Základní kolo'!$B$7:$M$72,9,FALSE)),"",VLOOKUP($A81,'Základní kolo'!$B$7:$M$72,9,FALSE))</f>
      </c>
      <c r="H81" s="45">
        <f>IF(ISERROR(VLOOKUP($A81,'Základní kolo'!$B$7:$M$72,10,FALSE)),"",VLOOKUP($A81,'Základní kolo'!$B$7:$M$72,10,FALSE))</f>
      </c>
      <c r="I81" s="45">
        <f>IF(ISERROR(VLOOKUP($A81,'Základní kolo'!$B$7:$M$72,11,FALSE)),"",VLOOKUP($A81,'Základní kolo'!$B$7:$M$72,11,FALSE))</f>
      </c>
      <c r="J81" s="46">
        <f>IF(ISERROR(VLOOKUP($A81,'Základní kolo'!$B$7:$M$72,12,FALSE)),"",VLOOKUP($A81,'Základní kolo'!$B$7:$M$72,12,FALSE))</f>
      </c>
    </row>
    <row r="82" spans="1:10" ht="12.75">
      <c r="A82" s="5">
        <v>76</v>
      </c>
      <c r="B82" s="41">
        <f>IF(ISERROR(VLOOKUP($A82,'Základní kolo'!$B$7:$M$72,4,FALSE)),"",VLOOKUP($A82,'Základní kolo'!$B$7:$M$72,4,FALSE))</f>
      </c>
      <c r="C82" s="42">
        <f>IF(ISERROR(VLOOKUP($A82,'Základní kolo'!$B$7:$M$72,5,FALSE)),"",VLOOKUP($A82,'Základní kolo'!$B$7:$M$72,5,FALSE))</f>
      </c>
      <c r="D82" s="43">
        <f>IF(ISERROR(VLOOKUP($A82,'Základní kolo'!$B$7:$M$72,6,FALSE)),"",VLOOKUP($A82,'Základní kolo'!$B$7:$M$72,6,FALSE))</f>
      </c>
      <c r="E82" s="44">
        <f>IF(ISERROR(VLOOKUP($A82,'Základní kolo'!$B$7:$M$72,7,FALSE)),"",VLOOKUP($A82,'Základní kolo'!$B$7:$M$72,7,FALSE))</f>
      </c>
      <c r="F82" s="43">
        <f>IF(ISERROR(VLOOKUP($A82,'Základní kolo'!$B$7:$M$72,8,FALSE)),"",VLOOKUP($A82,'Základní kolo'!$B$7:$M$72,8,FALSE))</f>
      </c>
      <c r="G82" s="44">
        <f>IF(ISERROR(VLOOKUP($A82,'Základní kolo'!$B$7:$M$72,9,FALSE)),"",VLOOKUP($A82,'Základní kolo'!$B$7:$M$72,9,FALSE))</f>
      </c>
      <c r="H82" s="45">
        <f>IF(ISERROR(VLOOKUP($A82,'Základní kolo'!$B$7:$M$72,10,FALSE)),"",VLOOKUP($A82,'Základní kolo'!$B$7:$M$72,10,FALSE))</f>
      </c>
      <c r="I82" s="45">
        <f>IF(ISERROR(VLOOKUP($A82,'Základní kolo'!$B$7:$M$72,11,FALSE)),"",VLOOKUP($A82,'Základní kolo'!$B$7:$M$72,11,FALSE))</f>
      </c>
      <c r="J82" s="46">
        <f>IF(ISERROR(VLOOKUP($A82,'Základní kolo'!$B$7:$M$72,12,FALSE)),"",VLOOKUP($A82,'Základní kolo'!$B$7:$M$72,12,FALSE))</f>
      </c>
    </row>
    <row r="83" spans="1:10" ht="12.75">
      <c r="A83" s="5">
        <v>77</v>
      </c>
      <c r="B83" s="41">
        <f>IF(ISERROR(VLOOKUP($A83,'Základní kolo'!$B$7:$M$72,4,FALSE)),"",VLOOKUP($A83,'Základní kolo'!$B$7:$M$72,4,FALSE))</f>
      </c>
      <c r="C83" s="42">
        <f>IF(ISERROR(VLOOKUP($A83,'Základní kolo'!$B$7:$M$72,5,FALSE)),"",VLOOKUP($A83,'Základní kolo'!$B$7:$M$72,5,FALSE))</f>
      </c>
      <c r="D83" s="43">
        <f>IF(ISERROR(VLOOKUP($A83,'Základní kolo'!$B$7:$M$72,6,FALSE)),"",VLOOKUP($A83,'Základní kolo'!$B$7:$M$72,6,FALSE))</f>
      </c>
      <c r="E83" s="44">
        <f>IF(ISERROR(VLOOKUP($A83,'Základní kolo'!$B$7:$M$72,7,FALSE)),"",VLOOKUP($A83,'Základní kolo'!$B$7:$M$72,7,FALSE))</f>
      </c>
      <c r="F83" s="43">
        <f>IF(ISERROR(VLOOKUP($A83,'Základní kolo'!$B$7:$M$72,8,FALSE)),"",VLOOKUP($A83,'Základní kolo'!$B$7:$M$72,8,FALSE))</f>
      </c>
      <c r="G83" s="44">
        <f>IF(ISERROR(VLOOKUP($A83,'Základní kolo'!$B$7:$M$72,9,FALSE)),"",VLOOKUP($A83,'Základní kolo'!$B$7:$M$72,9,FALSE))</f>
      </c>
      <c r="H83" s="45">
        <f>IF(ISERROR(VLOOKUP($A83,'Základní kolo'!$B$7:$M$72,10,FALSE)),"",VLOOKUP($A83,'Základní kolo'!$B$7:$M$72,10,FALSE))</f>
      </c>
      <c r="I83" s="45">
        <f>IF(ISERROR(VLOOKUP($A83,'Základní kolo'!$B$7:$M$72,11,FALSE)),"",VLOOKUP($A83,'Základní kolo'!$B$7:$M$72,11,FALSE))</f>
      </c>
      <c r="J83" s="46">
        <f>IF(ISERROR(VLOOKUP($A83,'Základní kolo'!$B$7:$M$72,12,FALSE)),"",VLOOKUP($A83,'Základní kolo'!$B$7:$M$72,12,FALSE))</f>
      </c>
    </row>
    <row r="84" spans="1:10" ht="12.75">
      <c r="A84" s="5">
        <v>78</v>
      </c>
      <c r="B84" s="41">
        <f>IF(ISERROR(VLOOKUP($A84,'Základní kolo'!$B$7:$M$72,4,FALSE)),"",VLOOKUP($A84,'Základní kolo'!$B$7:$M$72,4,FALSE))</f>
      </c>
      <c r="C84" s="42">
        <f>IF(ISERROR(VLOOKUP($A84,'Základní kolo'!$B$7:$M$72,5,FALSE)),"",VLOOKUP($A84,'Základní kolo'!$B$7:$M$72,5,FALSE))</f>
      </c>
      <c r="D84" s="43">
        <f>IF(ISERROR(VLOOKUP($A84,'Základní kolo'!$B$7:$M$72,6,FALSE)),"",VLOOKUP($A84,'Základní kolo'!$B$7:$M$72,6,FALSE))</f>
      </c>
      <c r="E84" s="44">
        <f>IF(ISERROR(VLOOKUP($A84,'Základní kolo'!$B$7:$M$72,7,FALSE)),"",VLOOKUP($A84,'Základní kolo'!$B$7:$M$72,7,FALSE))</f>
      </c>
      <c r="F84" s="43">
        <f>IF(ISERROR(VLOOKUP($A84,'Základní kolo'!$B$7:$M$72,8,FALSE)),"",VLOOKUP($A84,'Základní kolo'!$B$7:$M$72,8,FALSE))</f>
      </c>
      <c r="G84" s="44">
        <f>IF(ISERROR(VLOOKUP($A84,'Základní kolo'!$B$7:$M$72,9,FALSE)),"",VLOOKUP($A84,'Základní kolo'!$B$7:$M$72,9,FALSE))</f>
      </c>
      <c r="H84" s="45">
        <f>IF(ISERROR(VLOOKUP($A84,'Základní kolo'!$B$7:$M$72,10,FALSE)),"",VLOOKUP($A84,'Základní kolo'!$B$7:$M$72,10,FALSE))</f>
      </c>
      <c r="I84" s="45">
        <f>IF(ISERROR(VLOOKUP($A84,'Základní kolo'!$B$7:$M$72,11,FALSE)),"",VLOOKUP($A84,'Základní kolo'!$B$7:$M$72,11,FALSE))</f>
      </c>
      <c r="J84" s="46">
        <f>IF(ISERROR(VLOOKUP($A84,'Základní kolo'!$B$7:$M$72,12,FALSE)),"",VLOOKUP($A84,'Základní kolo'!$B$7:$M$72,12,FALSE))</f>
      </c>
    </row>
    <row r="85" spans="1:10" ht="12.75">
      <c r="A85" s="5">
        <v>79</v>
      </c>
      <c r="B85" s="41">
        <f>IF(ISERROR(VLOOKUP($A85,'Základní kolo'!$B$7:$M$72,4,FALSE)),"",VLOOKUP($A85,'Základní kolo'!$B$7:$M$72,4,FALSE))</f>
      </c>
      <c r="C85" s="42">
        <f>IF(ISERROR(VLOOKUP($A85,'Základní kolo'!$B$7:$M$72,5,FALSE)),"",VLOOKUP($A85,'Základní kolo'!$B$7:$M$72,5,FALSE))</f>
      </c>
      <c r="D85" s="43">
        <f>IF(ISERROR(VLOOKUP($A85,'Základní kolo'!$B$7:$M$72,6,FALSE)),"",VLOOKUP($A85,'Základní kolo'!$B$7:$M$72,6,FALSE))</f>
      </c>
      <c r="E85" s="44">
        <f>IF(ISERROR(VLOOKUP($A85,'Základní kolo'!$B$7:$M$72,7,FALSE)),"",VLOOKUP($A85,'Základní kolo'!$B$7:$M$72,7,FALSE))</f>
      </c>
      <c r="F85" s="43">
        <f>IF(ISERROR(VLOOKUP($A85,'Základní kolo'!$B$7:$M$72,8,FALSE)),"",VLOOKUP($A85,'Základní kolo'!$B$7:$M$72,8,FALSE))</f>
      </c>
      <c r="G85" s="44">
        <f>IF(ISERROR(VLOOKUP($A85,'Základní kolo'!$B$7:$M$72,9,FALSE)),"",VLOOKUP($A85,'Základní kolo'!$B$7:$M$72,9,FALSE))</f>
      </c>
      <c r="H85" s="45">
        <f>IF(ISERROR(VLOOKUP($A85,'Základní kolo'!$B$7:$M$72,10,FALSE)),"",VLOOKUP($A85,'Základní kolo'!$B$7:$M$72,10,FALSE))</f>
      </c>
      <c r="I85" s="45">
        <f>IF(ISERROR(VLOOKUP($A85,'Základní kolo'!$B$7:$M$72,11,FALSE)),"",VLOOKUP($A85,'Základní kolo'!$B$7:$M$72,11,FALSE))</f>
      </c>
      <c r="J85" s="46">
        <f>IF(ISERROR(VLOOKUP($A85,'Základní kolo'!$B$7:$M$72,12,FALSE)),"",VLOOKUP($A85,'Základní kolo'!$B$7:$M$72,12,FALSE))</f>
      </c>
    </row>
    <row r="86" spans="1:10" ht="12.75">
      <c r="A86" s="5">
        <v>80</v>
      </c>
      <c r="B86" s="41">
        <f>IF(ISERROR(VLOOKUP($A86,'Základní kolo'!$B$7:$M$72,4,FALSE)),"",VLOOKUP($A86,'Základní kolo'!$B$7:$M$72,4,FALSE))</f>
      </c>
      <c r="C86" s="42">
        <f>IF(ISERROR(VLOOKUP($A86,'Základní kolo'!$B$7:$M$72,5,FALSE)),"",VLOOKUP($A86,'Základní kolo'!$B$7:$M$72,5,FALSE))</f>
      </c>
      <c r="D86" s="43">
        <f>IF(ISERROR(VLOOKUP($A86,'Základní kolo'!$B$7:$M$72,6,FALSE)),"",VLOOKUP($A86,'Základní kolo'!$B$7:$M$72,6,FALSE))</f>
      </c>
      <c r="E86" s="44">
        <f>IF(ISERROR(VLOOKUP($A86,'Základní kolo'!$B$7:$M$72,7,FALSE)),"",VLOOKUP($A86,'Základní kolo'!$B$7:$M$72,7,FALSE))</f>
      </c>
      <c r="F86" s="43">
        <f>IF(ISERROR(VLOOKUP($A86,'Základní kolo'!$B$7:$M$72,8,FALSE)),"",VLOOKUP($A86,'Základní kolo'!$B$7:$M$72,8,FALSE))</f>
      </c>
      <c r="G86" s="44">
        <f>IF(ISERROR(VLOOKUP($A86,'Základní kolo'!$B$7:$M$72,9,FALSE)),"",VLOOKUP($A86,'Základní kolo'!$B$7:$M$72,9,FALSE))</f>
      </c>
      <c r="H86" s="45">
        <f>IF(ISERROR(VLOOKUP($A86,'Základní kolo'!$B$7:$M$72,10,FALSE)),"",VLOOKUP($A86,'Základní kolo'!$B$7:$M$72,10,FALSE))</f>
      </c>
      <c r="I86" s="45">
        <f>IF(ISERROR(VLOOKUP($A86,'Základní kolo'!$B$7:$M$72,11,FALSE)),"",VLOOKUP($A86,'Základní kolo'!$B$7:$M$72,11,FALSE))</f>
      </c>
      <c r="J86" s="46">
        <f>IF(ISERROR(VLOOKUP($A86,'Základní kolo'!$B$7:$M$72,12,FALSE)),"",VLOOKUP($A86,'Základní kolo'!$B$7:$M$72,12,FALSE))</f>
      </c>
    </row>
    <row r="87" spans="1:10" ht="12.75">
      <c r="A87" s="5">
        <v>81</v>
      </c>
      <c r="B87" s="41">
        <f>IF(ISERROR(VLOOKUP($A87,'Základní kolo'!$B$7:$M$72,4,FALSE)),"",VLOOKUP($A87,'Základní kolo'!$B$7:$M$72,4,FALSE))</f>
      </c>
      <c r="C87" s="42">
        <f>IF(ISERROR(VLOOKUP($A87,'Základní kolo'!$B$7:$M$72,5,FALSE)),"",VLOOKUP($A87,'Základní kolo'!$B$7:$M$72,5,FALSE))</f>
      </c>
      <c r="D87" s="43">
        <f>IF(ISERROR(VLOOKUP($A87,'Základní kolo'!$B$7:$M$72,6,FALSE)),"",VLOOKUP($A87,'Základní kolo'!$B$7:$M$72,6,FALSE))</f>
      </c>
      <c r="E87" s="44">
        <f>IF(ISERROR(VLOOKUP($A87,'Základní kolo'!$B$7:$M$72,7,FALSE)),"",VLOOKUP($A87,'Základní kolo'!$B$7:$M$72,7,FALSE))</f>
      </c>
      <c r="F87" s="43">
        <f>IF(ISERROR(VLOOKUP($A87,'Základní kolo'!$B$7:$M$72,8,FALSE)),"",VLOOKUP($A87,'Základní kolo'!$B$7:$M$72,8,FALSE))</f>
      </c>
      <c r="G87" s="44">
        <f>IF(ISERROR(VLOOKUP($A87,'Základní kolo'!$B$7:$M$72,9,FALSE)),"",VLOOKUP($A87,'Základní kolo'!$B$7:$M$72,9,FALSE))</f>
      </c>
      <c r="H87" s="45">
        <f>IF(ISERROR(VLOOKUP($A87,'Základní kolo'!$B$7:$M$72,10,FALSE)),"",VLOOKUP($A87,'Základní kolo'!$B$7:$M$72,10,FALSE))</f>
      </c>
      <c r="I87" s="45">
        <f>IF(ISERROR(VLOOKUP($A87,'Základní kolo'!$B$7:$M$72,11,FALSE)),"",VLOOKUP($A87,'Základní kolo'!$B$7:$M$72,11,FALSE))</f>
      </c>
      <c r="J87" s="46">
        <f>IF(ISERROR(VLOOKUP($A87,'Základní kolo'!$B$7:$M$72,12,FALSE)),"",VLOOKUP($A87,'Základní kolo'!$B$7:$M$72,12,FALSE))</f>
      </c>
    </row>
    <row r="88" spans="1:10" ht="12.75">
      <c r="A88" s="5">
        <v>82</v>
      </c>
      <c r="B88" s="41">
        <f>IF(ISERROR(VLOOKUP($A88,'Základní kolo'!$B$7:$M$72,4,FALSE)),"",VLOOKUP($A88,'Základní kolo'!$B$7:$M$72,4,FALSE))</f>
      </c>
      <c r="C88" s="42">
        <f>IF(ISERROR(VLOOKUP($A88,'Základní kolo'!$B$7:$M$72,5,FALSE)),"",VLOOKUP($A88,'Základní kolo'!$B$7:$M$72,5,FALSE))</f>
      </c>
      <c r="D88" s="43">
        <f>IF(ISERROR(VLOOKUP($A88,'Základní kolo'!$B$7:$M$72,6,FALSE)),"",VLOOKUP($A88,'Základní kolo'!$B$7:$M$72,6,FALSE))</f>
      </c>
      <c r="E88" s="44">
        <f>IF(ISERROR(VLOOKUP($A88,'Základní kolo'!$B$7:$M$72,7,FALSE)),"",VLOOKUP($A88,'Základní kolo'!$B$7:$M$72,7,FALSE))</f>
      </c>
      <c r="F88" s="43">
        <f>IF(ISERROR(VLOOKUP($A88,'Základní kolo'!$B$7:$M$72,8,FALSE)),"",VLOOKUP($A88,'Základní kolo'!$B$7:$M$72,8,FALSE))</f>
      </c>
      <c r="G88" s="44">
        <f>IF(ISERROR(VLOOKUP($A88,'Základní kolo'!$B$7:$M$72,9,FALSE)),"",VLOOKUP($A88,'Základní kolo'!$B$7:$M$72,9,FALSE))</f>
      </c>
      <c r="H88" s="45">
        <f>IF(ISERROR(VLOOKUP($A88,'Základní kolo'!$B$7:$M$72,10,FALSE)),"",VLOOKUP($A88,'Základní kolo'!$B$7:$M$72,10,FALSE))</f>
      </c>
      <c r="I88" s="45">
        <f>IF(ISERROR(VLOOKUP($A88,'Základní kolo'!$B$7:$M$72,11,FALSE)),"",VLOOKUP($A88,'Základní kolo'!$B$7:$M$72,11,FALSE))</f>
      </c>
      <c r="J88" s="46">
        <f>IF(ISERROR(VLOOKUP($A88,'Základní kolo'!$B$7:$M$72,12,FALSE)),"",VLOOKUP($A88,'Základní kolo'!$B$7:$M$72,12,FALSE))</f>
      </c>
    </row>
    <row r="89" spans="1:10" ht="12.75">
      <c r="A89" s="5">
        <v>83</v>
      </c>
      <c r="B89" s="41">
        <f>IF(ISERROR(VLOOKUP($A89,'Základní kolo'!$B$7:$M$72,4,FALSE)),"",VLOOKUP($A89,'Základní kolo'!$B$7:$M$72,4,FALSE))</f>
      </c>
      <c r="C89" s="42">
        <f>IF(ISERROR(VLOOKUP($A89,'Základní kolo'!$B$7:$M$72,5,FALSE)),"",VLOOKUP($A89,'Základní kolo'!$B$7:$M$72,5,FALSE))</f>
      </c>
      <c r="D89" s="43">
        <f>IF(ISERROR(VLOOKUP($A89,'Základní kolo'!$B$7:$M$72,6,FALSE)),"",VLOOKUP($A89,'Základní kolo'!$B$7:$M$72,6,FALSE))</f>
      </c>
      <c r="E89" s="44">
        <f>IF(ISERROR(VLOOKUP($A89,'Základní kolo'!$B$7:$M$72,7,FALSE)),"",VLOOKUP($A89,'Základní kolo'!$B$7:$M$72,7,FALSE))</f>
      </c>
      <c r="F89" s="43">
        <f>IF(ISERROR(VLOOKUP($A89,'Základní kolo'!$B$7:$M$72,8,FALSE)),"",VLOOKUP($A89,'Základní kolo'!$B$7:$M$72,8,FALSE))</f>
      </c>
      <c r="G89" s="44">
        <f>IF(ISERROR(VLOOKUP($A89,'Základní kolo'!$B$7:$M$72,9,FALSE)),"",VLOOKUP($A89,'Základní kolo'!$B$7:$M$72,9,FALSE))</f>
      </c>
      <c r="H89" s="45">
        <f>IF(ISERROR(VLOOKUP($A89,'Základní kolo'!$B$7:$M$72,10,FALSE)),"",VLOOKUP($A89,'Základní kolo'!$B$7:$M$72,10,FALSE))</f>
      </c>
      <c r="I89" s="45">
        <f>IF(ISERROR(VLOOKUP($A89,'Základní kolo'!$B$7:$M$72,11,FALSE)),"",VLOOKUP($A89,'Základní kolo'!$B$7:$M$72,11,FALSE))</f>
      </c>
      <c r="J89" s="46">
        <f>IF(ISERROR(VLOOKUP($A89,'Základní kolo'!$B$7:$M$72,12,FALSE)),"",VLOOKUP($A89,'Základní kolo'!$B$7:$M$72,12,FALSE))</f>
      </c>
    </row>
    <row r="90" spans="1:10" ht="12.75">
      <c r="A90" s="5">
        <v>84</v>
      </c>
      <c r="B90" s="41">
        <f>IF(ISERROR(VLOOKUP($A90,'Základní kolo'!$B$7:$M$72,4,FALSE)),"",VLOOKUP($A90,'Základní kolo'!$B$7:$M$72,4,FALSE))</f>
      </c>
      <c r="C90" s="42">
        <f>IF(ISERROR(VLOOKUP($A90,'Základní kolo'!$B$7:$M$72,5,FALSE)),"",VLOOKUP($A90,'Základní kolo'!$B$7:$M$72,5,FALSE))</f>
      </c>
      <c r="D90" s="43">
        <f>IF(ISERROR(VLOOKUP($A90,'Základní kolo'!$B$7:$M$72,6,FALSE)),"",VLOOKUP($A90,'Základní kolo'!$B$7:$M$72,6,FALSE))</f>
      </c>
      <c r="E90" s="44">
        <f>IF(ISERROR(VLOOKUP($A90,'Základní kolo'!$B$7:$M$72,7,FALSE)),"",VLOOKUP($A90,'Základní kolo'!$B$7:$M$72,7,FALSE))</f>
      </c>
      <c r="F90" s="43">
        <f>IF(ISERROR(VLOOKUP($A90,'Základní kolo'!$B$7:$M$72,8,FALSE)),"",VLOOKUP($A90,'Základní kolo'!$B$7:$M$72,8,FALSE))</f>
      </c>
      <c r="G90" s="44">
        <f>IF(ISERROR(VLOOKUP($A90,'Základní kolo'!$B$7:$M$72,9,FALSE)),"",VLOOKUP($A90,'Základní kolo'!$B$7:$M$72,9,FALSE))</f>
      </c>
      <c r="H90" s="45">
        <f>IF(ISERROR(VLOOKUP($A90,'Základní kolo'!$B$7:$M$72,10,FALSE)),"",VLOOKUP($A90,'Základní kolo'!$B$7:$M$72,10,FALSE))</f>
      </c>
      <c r="I90" s="45">
        <f>IF(ISERROR(VLOOKUP($A90,'Základní kolo'!$B$7:$M$72,11,FALSE)),"",VLOOKUP($A90,'Základní kolo'!$B$7:$M$72,11,FALSE))</f>
      </c>
      <c r="J90" s="46">
        <f>IF(ISERROR(VLOOKUP($A90,'Základní kolo'!$B$7:$M$72,12,FALSE)),"",VLOOKUP($A90,'Základní kolo'!$B$7:$M$72,12,FALSE))</f>
      </c>
    </row>
    <row r="91" spans="1:10" ht="12.75">
      <c r="A91" s="5">
        <v>85</v>
      </c>
      <c r="B91" s="41">
        <f>IF(ISERROR(VLOOKUP($A91,'Základní kolo'!$B$7:$M$72,4,FALSE)),"",VLOOKUP($A91,'Základní kolo'!$B$7:$M$72,4,FALSE))</f>
      </c>
      <c r="C91" s="42">
        <f>IF(ISERROR(VLOOKUP($A91,'Základní kolo'!$B$7:$M$72,5,FALSE)),"",VLOOKUP($A91,'Základní kolo'!$B$7:$M$72,5,FALSE))</f>
      </c>
      <c r="D91" s="43">
        <f>IF(ISERROR(VLOOKUP($A91,'Základní kolo'!$B$7:$M$72,6,FALSE)),"",VLOOKUP($A91,'Základní kolo'!$B$7:$M$72,6,FALSE))</f>
      </c>
      <c r="E91" s="44">
        <f>IF(ISERROR(VLOOKUP($A91,'Základní kolo'!$B$7:$M$72,7,FALSE)),"",VLOOKUP($A91,'Základní kolo'!$B$7:$M$72,7,FALSE))</f>
      </c>
      <c r="F91" s="43">
        <f>IF(ISERROR(VLOOKUP($A91,'Základní kolo'!$B$7:$M$72,8,FALSE)),"",VLOOKUP($A91,'Základní kolo'!$B$7:$M$72,8,FALSE))</f>
      </c>
      <c r="G91" s="44">
        <f>IF(ISERROR(VLOOKUP($A91,'Základní kolo'!$B$7:$M$72,9,FALSE)),"",VLOOKUP($A91,'Základní kolo'!$B$7:$M$72,9,FALSE))</f>
      </c>
      <c r="H91" s="45">
        <f>IF(ISERROR(VLOOKUP($A91,'Základní kolo'!$B$7:$M$72,10,FALSE)),"",VLOOKUP($A91,'Základní kolo'!$B$7:$M$72,10,FALSE))</f>
      </c>
      <c r="I91" s="45">
        <f>IF(ISERROR(VLOOKUP($A91,'Základní kolo'!$B$7:$M$72,11,FALSE)),"",VLOOKUP($A91,'Základní kolo'!$B$7:$M$72,11,FALSE))</f>
      </c>
      <c r="J91" s="46">
        <f>IF(ISERROR(VLOOKUP($A91,'Základní kolo'!$B$7:$M$72,12,FALSE)),"",VLOOKUP($A91,'Základní kolo'!$B$7:$M$72,12,FALSE))</f>
      </c>
    </row>
    <row r="92" spans="1:10" ht="12.75">
      <c r="A92" s="5">
        <v>86</v>
      </c>
      <c r="B92" s="41">
        <f>IF(ISERROR(VLOOKUP($A92,'Základní kolo'!$B$7:$M$72,4,FALSE)),"",VLOOKUP($A92,'Základní kolo'!$B$7:$M$72,4,FALSE))</f>
      </c>
      <c r="C92" s="42">
        <f>IF(ISERROR(VLOOKUP($A92,'Základní kolo'!$B$7:$M$72,5,FALSE)),"",VLOOKUP($A92,'Základní kolo'!$B$7:$M$72,5,FALSE))</f>
      </c>
      <c r="D92" s="43">
        <f>IF(ISERROR(VLOOKUP($A92,'Základní kolo'!$B$7:$M$72,6,FALSE)),"",VLOOKUP($A92,'Základní kolo'!$B$7:$M$72,6,FALSE))</f>
      </c>
      <c r="E92" s="44">
        <f>IF(ISERROR(VLOOKUP($A92,'Základní kolo'!$B$7:$M$72,7,FALSE)),"",VLOOKUP($A92,'Základní kolo'!$B$7:$M$72,7,FALSE))</f>
      </c>
      <c r="F92" s="43">
        <f>IF(ISERROR(VLOOKUP($A92,'Základní kolo'!$B$7:$M$72,8,FALSE)),"",VLOOKUP($A92,'Základní kolo'!$B$7:$M$72,8,FALSE))</f>
      </c>
      <c r="G92" s="44">
        <f>IF(ISERROR(VLOOKUP($A92,'Základní kolo'!$B$7:$M$72,9,FALSE)),"",VLOOKUP($A92,'Základní kolo'!$B$7:$M$72,9,FALSE))</f>
      </c>
      <c r="H92" s="45">
        <f>IF(ISERROR(VLOOKUP($A92,'Základní kolo'!$B$7:$M$72,10,FALSE)),"",VLOOKUP($A92,'Základní kolo'!$B$7:$M$72,10,FALSE))</f>
      </c>
      <c r="I92" s="45">
        <f>IF(ISERROR(VLOOKUP($A92,'Základní kolo'!$B$7:$M$72,11,FALSE)),"",VLOOKUP($A92,'Základní kolo'!$B$7:$M$72,11,FALSE))</f>
      </c>
      <c r="J92" s="46">
        <f>IF(ISERROR(VLOOKUP($A92,'Základní kolo'!$B$7:$M$72,12,FALSE)),"",VLOOKUP($A92,'Základní kolo'!$B$7:$M$72,12,FALSE))</f>
      </c>
    </row>
    <row r="93" spans="1:10" ht="12.75">
      <c r="A93" s="5">
        <v>87</v>
      </c>
      <c r="B93" s="41">
        <f>IF(ISERROR(VLOOKUP($A93,'Základní kolo'!$B$7:$M$72,4,FALSE)),"",VLOOKUP($A93,'Základní kolo'!$B$7:$M$72,4,FALSE))</f>
      </c>
      <c r="C93" s="42">
        <f>IF(ISERROR(VLOOKUP($A93,'Základní kolo'!$B$7:$M$72,5,FALSE)),"",VLOOKUP($A93,'Základní kolo'!$B$7:$M$72,5,FALSE))</f>
      </c>
      <c r="D93" s="43">
        <f>IF(ISERROR(VLOOKUP($A93,'Základní kolo'!$B$7:$M$72,6,FALSE)),"",VLOOKUP($A93,'Základní kolo'!$B$7:$M$72,6,FALSE))</f>
      </c>
      <c r="E93" s="44">
        <f>IF(ISERROR(VLOOKUP($A93,'Základní kolo'!$B$7:$M$72,7,FALSE)),"",VLOOKUP($A93,'Základní kolo'!$B$7:$M$72,7,FALSE))</f>
      </c>
      <c r="F93" s="43">
        <f>IF(ISERROR(VLOOKUP($A93,'Základní kolo'!$B$7:$M$72,8,FALSE)),"",VLOOKUP($A93,'Základní kolo'!$B$7:$M$72,8,FALSE))</f>
      </c>
      <c r="G93" s="44">
        <f>IF(ISERROR(VLOOKUP($A93,'Základní kolo'!$B$7:$M$72,9,FALSE)),"",VLOOKUP($A93,'Základní kolo'!$B$7:$M$72,9,FALSE))</f>
      </c>
      <c r="H93" s="45">
        <f>IF(ISERROR(VLOOKUP($A93,'Základní kolo'!$B$7:$M$72,10,FALSE)),"",VLOOKUP($A93,'Základní kolo'!$B$7:$M$72,10,FALSE))</f>
      </c>
      <c r="I93" s="45">
        <f>IF(ISERROR(VLOOKUP($A93,'Základní kolo'!$B$7:$M$72,11,FALSE)),"",VLOOKUP($A93,'Základní kolo'!$B$7:$M$72,11,FALSE))</f>
      </c>
      <c r="J93" s="46">
        <f>IF(ISERROR(VLOOKUP($A93,'Základní kolo'!$B$7:$M$72,12,FALSE)),"",VLOOKUP($A93,'Základní kolo'!$B$7:$M$72,12,FALSE))</f>
      </c>
    </row>
    <row r="94" spans="1:10" ht="12.75">
      <c r="A94" s="5">
        <v>88</v>
      </c>
      <c r="B94" s="41">
        <f>IF(ISERROR(VLOOKUP($A94,'Základní kolo'!$B$7:$M$72,4,FALSE)),"",VLOOKUP($A94,'Základní kolo'!$B$7:$M$72,4,FALSE))</f>
      </c>
      <c r="C94" s="42">
        <f>IF(ISERROR(VLOOKUP($A94,'Základní kolo'!$B$7:$M$72,5,FALSE)),"",VLOOKUP($A94,'Základní kolo'!$B$7:$M$72,5,FALSE))</f>
      </c>
      <c r="D94" s="43">
        <f>IF(ISERROR(VLOOKUP($A94,'Základní kolo'!$B$7:$M$72,6,FALSE)),"",VLOOKUP($A94,'Základní kolo'!$B$7:$M$72,6,FALSE))</f>
      </c>
      <c r="E94" s="44">
        <f>IF(ISERROR(VLOOKUP($A94,'Základní kolo'!$B$7:$M$72,7,FALSE)),"",VLOOKUP($A94,'Základní kolo'!$B$7:$M$72,7,FALSE))</f>
      </c>
      <c r="F94" s="43">
        <f>IF(ISERROR(VLOOKUP($A94,'Základní kolo'!$B$7:$M$72,8,FALSE)),"",VLOOKUP($A94,'Základní kolo'!$B$7:$M$72,8,FALSE))</f>
      </c>
      <c r="G94" s="44">
        <f>IF(ISERROR(VLOOKUP($A94,'Základní kolo'!$B$7:$M$72,9,FALSE)),"",VLOOKUP($A94,'Základní kolo'!$B$7:$M$72,9,FALSE))</f>
      </c>
      <c r="H94" s="45">
        <f>IF(ISERROR(VLOOKUP($A94,'Základní kolo'!$B$7:$M$72,10,FALSE)),"",VLOOKUP($A94,'Základní kolo'!$B$7:$M$72,10,FALSE))</f>
      </c>
      <c r="I94" s="45">
        <f>IF(ISERROR(VLOOKUP($A94,'Základní kolo'!$B$7:$M$72,11,FALSE)),"",VLOOKUP($A94,'Základní kolo'!$B$7:$M$72,11,FALSE))</f>
      </c>
      <c r="J94" s="46">
        <f>IF(ISERROR(VLOOKUP($A94,'Základní kolo'!$B$7:$M$72,12,FALSE)),"",VLOOKUP($A94,'Základní kolo'!$B$7:$M$72,12,FALSE))</f>
      </c>
    </row>
    <row r="95" spans="1:10" ht="12.75">
      <c r="A95" s="5">
        <v>89</v>
      </c>
      <c r="B95" s="41">
        <f>IF(ISERROR(VLOOKUP($A95,'Základní kolo'!$B$7:$M$72,4,FALSE)),"",VLOOKUP($A95,'Základní kolo'!$B$7:$M$72,4,FALSE))</f>
      </c>
      <c r="C95" s="42">
        <f>IF(ISERROR(VLOOKUP($A95,'Základní kolo'!$B$7:$M$72,5,FALSE)),"",VLOOKUP($A95,'Základní kolo'!$B$7:$M$72,5,FALSE))</f>
      </c>
      <c r="D95" s="43">
        <f>IF(ISERROR(VLOOKUP($A95,'Základní kolo'!$B$7:$M$72,6,FALSE)),"",VLOOKUP($A95,'Základní kolo'!$B$7:$M$72,6,FALSE))</f>
      </c>
      <c r="E95" s="44">
        <f>IF(ISERROR(VLOOKUP($A95,'Základní kolo'!$B$7:$M$72,7,FALSE)),"",VLOOKUP($A95,'Základní kolo'!$B$7:$M$72,7,FALSE))</f>
      </c>
      <c r="F95" s="43">
        <f>IF(ISERROR(VLOOKUP($A95,'Základní kolo'!$B$7:$M$72,8,FALSE)),"",VLOOKUP($A95,'Základní kolo'!$B$7:$M$72,8,FALSE))</f>
      </c>
      <c r="G95" s="44">
        <f>IF(ISERROR(VLOOKUP($A95,'Základní kolo'!$B$7:$M$72,9,FALSE)),"",VLOOKUP($A95,'Základní kolo'!$B$7:$M$72,9,FALSE))</f>
      </c>
      <c r="H95" s="45">
        <f>IF(ISERROR(VLOOKUP($A95,'Základní kolo'!$B$7:$M$72,10,FALSE)),"",VLOOKUP($A95,'Základní kolo'!$B$7:$M$72,10,FALSE))</f>
      </c>
      <c r="I95" s="45">
        <f>IF(ISERROR(VLOOKUP($A95,'Základní kolo'!$B$7:$M$72,11,FALSE)),"",VLOOKUP($A95,'Základní kolo'!$B$7:$M$72,11,FALSE))</f>
      </c>
      <c r="J95" s="46">
        <f>IF(ISERROR(VLOOKUP($A95,'Základní kolo'!$B$7:$M$72,12,FALSE)),"",VLOOKUP($A95,'Základní kolo'!$B$7:$M$72,12,FALSE))</f>
      </c>
    </row>
    <row r="96" spans="1:10" ht="12.75">
      <c r="A96" s="5">
        <v>90</v>
      </c>
      <c r="B96" s="41">
        <f>IF(ISERROR(VLOOKUP($A96,'Základní kolo'!$B$7:$M$72,4,FALSE)),"",VLOOKUP($A96,'Základní kolo'!$B$7:$M$72,4,FALSE))</f>
      </c>
      <c r="C96" s="42">
        <f>IF(ISERROR(VLOOKUP($A96,'Základní kolo'!$B$7:$M$72,5,FALSE)),"",VLOOKUP($A96,'Základní kolo'!$B$7:$M$72,5,FALSE))</f>
      </c>
      <c r="D96" s="43">
        <f>IF(ISERROR(VLOOKUP($A96,'Základní kolo'!$B$7:$M$72,6,FALSE)),"",VLOOKUP($A96,'Základní kolo'!$B$7:$M$72,6,FALSE))</f>
      </c>
      <c r="E96" s="44">
        <f>IF(ISERROR(VLOOKUP($A96,'Základní kolo'!$B$7:$M$72,7,FALSE)),"",VLOOKUP($A96,'Základní kolo'!$B$7:$M$72,7,FALSE))</f>
      </c>
      <c r="F96" s="43">
        <f>IF(ISERROR(VLOOKUP($A96,'Základní kolo'!$B$7:$M$72,8,FALSE)),"",VLOOKUP($A96,'Základní kolo'!$B$7:$M$72,8,FALSE))</f>
      </c>
      <c r="G96" s="44">
        <f>IF(ISERROR(VLOOKUP($A96,'Základní kolo'!$B$7:$M$72,9,FALSE)),"",VLOOKUP($A96,'Základní kolo'!$B$7:$M$72,9,FALSE))</f>
      </c>
      <c r="H96" s="45">
        <f>IF(ISERROR(VLOOKUP($A96,'Základní kolo'!$B$7:$M$72,10,FALSE)),"",VLOOKUP($A96,'Základní kolo'!$B$7:$M$72,10,FALSE))</f>
      </c>
      <c r="I96" s="45">
        <f>IF(ISERROR(VLOOKUP($A96,'Základní kolo'!$B$7:$M$72,11,FALSE)),"",VLOOKUP($A96,'Základní kolo'!$B$7:$M$72,11,FALSE))</f>
      </c>
      <c r="J96" s="46">
        <f>IF(ISERROR(VLOOKUP($A96,'Základní kolo'!$B$7:$M$72,12,FALSE)),"",VLOOKUP($A96,'Základní kolo'!$B$7:$M$72,12,FALSE))</f>
      </c>
    </row>
    <row r="97" spans="1:10" ht="12.75">
      <c r="A97" s="5">
        <v>91</v>
      </c>
      <c r="B97" s="41">
        <f>IF(ISERROR(VLOOKUP($A97,'Základní kolo'!$B$7:$M$72,4,FALSE)),"",VLOOKUP($A97,'Základní kolo'!$B$7:$M$72,4,FALSE))</f>
      </c>
      <c r="C97" s="42">
        <f>IF(ISERROR(VLOOKUP($A97,'Základní kolo'!$B$7:$M$72,5,FALSE)),"",VLOOKUP($A97,'Základní kolo'!$B$7:$M$72,5,FALSE))</f>
      </c>
      <c r="D97" s="43">
        <f>IF(ISERROR(VLOOKUP($A97,'Základní kolo'!$B$7:$M$72,6,FALSE)),"",VLOOKUP($A97,'Základní kolo'!$B$7:$M$72,6,FALSE))</f>
      </c>
      <c r="E97" s="44">
        <f>IF(ISERROR(VLOOKUP($A97,'Základní kolo'!$B$7:$M$72,7,FALSE)),"",VLOOKUP($A97,'Základní kolo'!$B$7:$M$72,7,FALSE))</f>
      </c>
      <c r="F97" s="43">
        <f>IF(ISERROR(VLOOKUP($A97,'Základní kolo'!$B$7:$M$72,8,FALSE)),"",VLOOKUP($A97,'Základní kolo'!$B$7:$M$72,8,FALSE))</f>
      </c>
      <c r="G97" s="44">
        <f>IF(ISERROR(VLOOKUP($A97,'Základní kolo'!$B$7:$M$72,9,FALSE)),"",VLOOKUP($A97,'Základní kolo'!$B$7:$M$72,9,FALSE))</f>
      </c>
      <c r="H97" s="45">
        <f>IF(ISERROR(VLOOKUP($A97,'Základní kolo'!$B$7:$M$72,10,FALSE)),"",VLOOKUP($A97,'Základní kolo'!$B$7:$M$72,10,FALSE))</f>
      </c>
      <c r="I97" s="45">
        <f>IF(ISERROR(VLOOKUP($A97,'Základní kolo'!$B$7:$M$72,11,FALSE)),"",VLOOKUP($A97,'Základní kolo'!$B$7:$M$72,11,FALSE))</f>
      </c>
      <c r="J97" s="46">
        <f>IF(ISERROR(VLOOKUP($A97,'Základní kolo'!$B$7:$M$72,12,FALSE)),"",VLOOKUP($A97,'Základní kolo'!$B$7:$M$72,12,FALSE))</f>
      </c>
    </row>
    <row r="98" spans="1:10" ht="12.75">
      <c r="A98" s="5">
        <v>92</v>
      </c>
      <c r="B98" s="41">
        <f>IF(ISERROR(VLOOKUP($A98,'Základní kolo'!$B$7:$M$72,4,FALSE)),"",VLOOKUP($A98,'Základní kolo'!$B$7:$M$72,4,FALSE))</f>
      </c>
      <c r="C98" s="42">
        <f>IF(ISERROR(VLOOKUP($A98,'Základní kolo'!$B$7:$M$72,5,FALSE)),"",VLOOKUP($A98,'Základní kolo'!$B$7:$M$72,5,FALSE))</f>
      </c>
      <c r="D98" s="43">
        <f>IF(ISERROR(VLOOKUP($A98,'Základní kolo'!$B$7:$M$72,6,FALSE)),"",VLOOKUP($A98,'Základní kolo'!$B$7:$M$72,6,FALSE))</f>
      </c>
      <c r="E98" s="44">
        <f>IF(ISERROR(VLOOKUP($A98,'Základní kolo'!$B$7:$M$72,7,FALSE)),"",VLOOKUP($A98,'Základní kolo'!$B$7:$M$72,7,FALSE))</f>
      </c>
      <c r="F98" s="43">
        <f>IF(ISERROR(VLOOKUP($A98,'Základní kolo'!$B$7:$M$72,8,FALSE)),"",VLOOKUP($A98,'Základní kolo'!$B$7:$M$72,8,FALSE))</f>
      </c>
      <c r="G98" s="44">
        <f>IF(ISERROR(VLOOKUP($A98,'Základní kolo'!$B$7:$M$72,9,FALSE)),"",VLOOKUP($A98,'Základní kolo'!$B$7:$M$72,9,FALSE))</f>
      </c>
      <c r="H98" s="45">
        <f>IF(ISERROR(VLOOKUP($A98,'Základní kolo'!$B$7:$M$72,10,FALSE)),"",VLOOKUP($A98,'Základní kolo'!$B$7:$M$72,10,FALSE))</f>
      </c>
      <c r="I98" s="45">
        <f>IF(ISERROR(VLOOKUP($A98,'Základní kolo'!$B$7:$M$72,11,FALSE)),"",VLOOKUP($A98,'Základní kolo'!$B$7:$M$72,11,FALSE))</f>
      </c>
      <c r="J98" s="46">
        <f>IF(ISERROR(VLOOKUP($A98,'Základní kolo'!$B$7:$M$72,12,FALSE)),"",VLOOKUP($A98,'Základní kolo'!$B$7:$M$72,12,FALSE))</f>
      </c>
    </row>
    <row r="99" spans="1:10" ht="12.75">
      <c r="A99" s="5">
        <v>93</v>
      </c>
      <c r="B99" s="41">
        <f>IF(ISERROR(VLOOKUP($A99,'Základní kolo'!$B$7:$M$72,4,FALSE)),"",VLOOKUP($A99,'Základní kolo'!$B$7:$M$72,4,FALSE))</f>
      </c>
      <c r="C99" s="42">
        <f>IF(ISERROR(VLOOKUP($A99,'Základní kolo'!$B$7:$M$72,5,FALSE)),"",VLOOKUP($A99,'Základní kolo'!$B$7:$M$72,5,FALSE))</f>
      </c>
      <c r="D99" s="43">
        <f>IF(ISERROR(VLOOKUP($A99,'Základní kolo'!$B$7:$M$72,6,FALSE)),"",VLOOKUP($A99,'Základní kolo'!$B$7:$M$72,6,FALSE))</f>
      </c>
      <c r="E99" s="44">
        <f>IF(ISERROR(VLOOKUP($A99,'Základní kolo'!$B$7:$M$72,7,FALSE)),"",VLOOKUP($A99,'Základní kolo'!$B$7:$M$72,7,FALSE))</f>
      </c>
      <c r="F99" s="43">
        <f>IF(ISERROR(VLOOKUP($A99,'Základní kolo'!$B$7:$M$72,8,FALSE)),"",VLOOKUP($A99,'Základní kolo'!$B$7:$M$72,8,FALSE))</f>
      </c>
      <c r="G99" s="44">
        <f>IF(ISERROR(VLOOKUP($A99,'Základní kolo'!$B$7:$M$72,9,FALSE)),"",VLOOKUP($A99,'Základní kolo'!$B$7:$M$72,9,FALSE))</f>
      </c>
      <c r="H99" s="45">
        <f>IF(ISERROR(VLOOKUP($A99,'Základní kolo'!$B$7:$M$72,10,FALSE)),"",VLOOKUP($A99,'Základní kolo'!$B$7:$M$72,10,FALSE))</f>
      </c>
      <c r="I99" s="45">
        <f>IF(ISERROR(VLOOKUP($A99,'Základní kolo'!$B$7:$M$72,11,FALSE)),"",VLOOKUP($A99,'Základní kolo'!$B$7:$M$72,11,FALSE))</f>
      </c>
      <c r="J99" s="46">
        <f>IF(ISERROR(VLOOKUP($A99,'Základní kolo'!$B$7:$M$72,12,FALSE)),"",VLOOKUP($A99,'Základní kolo'!$B$7:$M$72,12,FALSE))</f>
      </c>
    </row>
    <row r="100" spans="1:10" ht="12.75">
      <c r="A100" s="5">
        <v>94</v>
      </c>
      <c r="B100" s="41">
        <f>IF(ISERROR(VLOOKUP($A100,'Základní kolo'!$B$7:$M$72,4,FALSE)),"",VLOOKUP($A100,'Základní kolo'!$B$7:$M$72,4,FALSE))</f>
      </c>
      <c r="C100" s="42">
        <f>IF(ISERROR(VLOOKUP($A100,'Základní kolo'!$B$7:$M$72,5,FALSE)),"",VLOOKUP($A100,'Základní kolo'!$B$7:$M$72,5,FALSE))</f>
      </c>
      <c r="D100" s="43">
        <f>IF(ISERROR(VLOOKUP($A100,'Základní kolo'!$B$7:$M$72,6,FALSE)),"",VLOOKUP($A100,'Základní kolo'!$B$7:$M$72,6,FALSE))</f>
      </c>
      <c r="E100" s="44">
        <f>IF(ISERROR(VLOOKUP($A100,'Základní kolo'!$B$7:$M$72,7,FALSE)),"",VLOOKUP($A100,'Základní kolo'!$B$7:$M$72,7,FALSE))</f>
      </c>
      <c r="F100" s="43">
        <f>IF(ISERROR(VLOOKUP($A100,'Základní kolo'!$B$7:$M$72,8,FALSE)),"",VLOOKUP($A100,'Základní kolo'!$B$7:$M$72,8,FALSE))</f>
      </c>
      <c r="G100" s="44">
        <f>IF(ISERROR(VLOOKUP($A100,'Základní kolo'!$B$7:$M$72,9,FALSE)),"",VLOOKUP($A100,'Základní kolo'!$B$7:$M$72,9,FALSE))</f>
      </c>
      <c r="H100" s="45">
        <f>IF(ISERROR(VLOOKUP($A100,'Základní kolo'!$B$7:$M$72,10,FALSE)),"",VLOOKUP($A100,'Základní kolo'!$B$7:$M$72,10,FALSE))</f>
      </c>
      <c r="I100" s="45">
        <f>IF(ISERROR(VLOOKUP($A100,'Základní kolo'!$B$7:$M$72,11,FALSE)),"",VLOOKUP($A100,'Základní kolo'!$B$7:$M$72,11,FALSE))</f>
      </c>
      <c r="J100" s="46">
        <f>IF(ISERROR(VLOOKUP($A100,'Základní kolo'!$B$7:$M$72,12,FALSE)),"",VLOOKUP($A100,'Základní kolo'!$B$7:$M$72,12,FALSE))</f>
      </c>
    </row>
    <row r="101" spans="1:10" ht="12.75">
      <c r="A101" s="5">
        <v>95</v>
      </c>
      <c r="B101" s="41">
        <f>IF(ISERROR(VLOOKUP($A101,'Základní kolo'!$B$7:$M$72,4,FALSE)),"",VLOOKUP($A101,'Základní kolo'!$B$7:$M$72,4,FALSE))</f>
      </c>
      <c r="C101" s="42">
        <f>IF(ISERROR(VLOOKUP($A101,'Základní kolo'!$B$7:$M$72,5,FALSE)),"",VLOOKUP($A101,'Základní kolo'!$B$7:$M$72,5,FALSE))</f>
      </c>
      <c r="D101" s="43">
        <f>IF(ISERROR(VLOOKUP($A101,'Základní kolo'!$B$7:$M$72,6,FALSE)),"",VLOOKUP($A101,'Základní kolo'!$B$7:$M$72,6,FALSE))</f>
      </c>
      <c r="E101" s="44">
        <f>IF(ISERROR(VLOOKUP($A101,'Základní kolo'!$B$7:$M$72,7,FALSE)),"",VLOOKUP($A101,'Základní kolo'!$B$7:$M$72,7,FALSE))</f>
      </c>
      <c r="F101" s="43">
        <f>IF(ISERROR(VLOOKUP($A101,'Základní kolo'!$B$7:$M$72,8,FALSE)),"",VLOOKUP($A101,'Základní kolo'!$B$7:$M$72,8,FALSE))</f>
      </c>
      <c r="G101" s="44">
        <f>IF(ISERROR(VLOOKUP($A101,'Základní kolo'!$B$7:$M$72,9,FALSE)),"",VLOOKUP($A101,'Základní kolo'!$B$7:$M$72,9,FALSE))</f>
      </c>
      <c r="H101" s="45">
        <f>IF(ISERROR(VLOOKUP($A101,'Základní kolo'!$B$7:$M$72,10,FALSE)),"",VLOOKUP($A101,'Základní kolo'!$B$7:$M$72,10,FALSE))</f>
      </c>
      <c r="I101" s="45">
        <f>IF(ISERROR(VLOOKUP($A101,'Základní kolo'!$B$7:$M$72,11,FALSE)),"",VLOOKUP($A101,'Základní kolo'!$B$7:$M$72,11,FALSE))</f>
      </c>
      <c r="J101" s="46">
        <f>IF(ISERROR(VLOOKUP($A101,'Základní kolo'!$B$7:$M$72,12,FALSE)),"",VLOOKUP($A101,'Základní kolo'!$B$7:$M$72,12,FALSE))</f>
      </c>
    </row>
    <row r="102" spans="1:10" ht="12.75">
      <c r="A102" s="5">
        <v>96</v>
      </c>
      <c r="B102" s="41">
        <f>IF(ISERROR(VLOOKUP($A102,'Základní kolo'!$B$7:$M$72,4,FALSE)),"",VLOOKUP($A102,'Základní kolo'!$B$7:$M$72,4,FALSE))</f>
      </c>
      <c r="C102" s="42">
        <f>IF(ISERROR(VLOOKUP($A102,'Základní kolo'!$B$7:$M$72,5,FALSE)),"",VLOOKUP($A102,'Základní kolo'!$B$7:$M$72,5,FALSE))</f>
      </c>
      <c r="D102" s="43">
        <f>IF(ISERROR(VLOOKUP($A102,'Základní kolo'!$B$7:$M$72,6,FALSE)),"",VLOOKUP($A102,'Základní kolo'!$B$7:$M$72,6,FALSE))</f>
      </c>
      <c r="E102" s="44">
        <f>IF(ISERROR(VLOOKUP($A102,'Základní kolo'!$B$7:$M$72,7,FALSE)),"",VLOOKUP($A102,'Základní kolo'!$B$7:$M$72,7,FALSE))</f>
      </c>
      <c r="F102" s="43">
        <f>IF(ISERROR(VLOOKUP($A102,'Základní kolo'!$B$7:$M$72,8,FALSE)),"",VLOOKUP($A102,'Základní kolo'!$B$7:$M$72,8,FALSE))</f>
      </c>
      <c r="G102" s="44">
        <f>IF(ISERROR(VLOOKUP($A102,'Základní kolo'!$B$7:$M$72,9,FALSE)),"",VLOOKUP($A102,'Základní kolo'!$B$7:$M$72,9,FALSE))</f>
      </c>
      <c r="H102" s="45">
        <f>IF(ISERROR(VLOOKUP($A102,'Základní kolo'!$B$7:$M$72,10,FALSE)),"",VLOOKUP($A102,'Základní kolo'!$B$7:$M$72,10,FALSE))</f>
      </c>
      <c r="I102" s="45">
        <f>IF(ISERROR(VLOOKUP($A102,'Základní kolo'!$B$7:$M$72,11,FALSE)),"",VLOOKUP($A102,'Základní kolo'!$B$7:$M$72,11,FALSE))</f>
      </c>
      <c r="J102" s="46">
        <f>IF(ISERROR(VLOOKUP($A102,'Základní kolo'!$B$7:$M$72,12,FALSE)),"",VLOOKUP($A102,'Základní kolo'!$B$7:$M$72,12,FALSE))</f>
      </c>
    </row>
    <row r="103" spans="1:10" ht="12.75">
      <c r="A103" s="5">
        <v>97</v>
      </c>
      <c r="B103" s="41">
        <f>IF(ISERROR(VLOOKUP($A103,'Základní kolo'!$B$7:$M$72,4,FALSE)),"",VLOOKUP($A103,'Základní kolo'!$B$7:$M$72,4,FALSE))</f>
      </c>
      <c r="C103" s="42">
        <f>IF(ISERROR(VLOOKUP($A103,'Základní kolo'!$B$7:$M$72,5,FALSE)),"",VLOOKUP($A103,'Základní kolo'!$B$7:$M$72,5,FALSE))</f>
      </c>
      <c r="D103" s="43">
        <f>IF(ISERROR(VLOOKUP($A103,'Základní kolo'!$B$7:$M$72,6,FALSE)),"",VLOOKUP($A103,'Základní kolo'!$B$7:$M$72,6,FALSE))</f>
      </c>
      <c r="E103" s="44">
        <f>IF(ISERROR(VLOOKUP($A103,'Základní kolo'!$B$7:$M$72,7,FALSE)),"",VLOOKUP($A103,'Základní kolo'!$B$7:$M$72,7,FALSE))</f>
      </c>
      <c r="F103" s="43">
        <f>IF(ISERROR(VLOOKUP($A103,'Základní kolo'!$B$7:$M$72,8,FALSE)),"",VLOOKUP($A103,'Základní kolo'!$B$7:$M$72,8,FALSE))</f>
      </c>
      <c r="G103" s="44">
        <f>IF(ISERROR(VLOOKUP($A103,'Základní kolo'!$B$7:$M$72,9,FALSE)),"",VLOOKUP($A103,'Základní kolo'!$B$7:$M$72,9,FALSE))</f>
      </c>
      <c r="H103" s="45">
        <f>IF(ISERROR(VLOOKUP($A103,'Základní kolo'!$B$7:$M$72,10,FALSE)),"",VLOOKUP($A103,'Základní kolo'!$B$7:$M$72,10,FALSE))</f>
      </c>
      <c r="I103" s="45">
        <f>IF(ISERROR(VLOOKUP($A103,'Základní kolo'!$B$7:$M$72,11,FALSE)),"",VLOOKUP($A103,'Základní kolo'!$B$7:$M$72,11,FALSE))</f>
      </c>
      <c r="J103" s="46">
        <f>IF(ISERROR(VLOOKUP($A103,'Základní kolo'!$B$7:$M$72,12,FALSE)),"",VLOOKUP($A103,'Základní kolo'!$B$7:$M$72,12,FALSE))</f>
      </c>
    </row>
    <row r="104" spans="1:10" ht="12.75">
      <c r="A104" s="5">
        <v>98</v>
      </c>
      <c r="B104" s="41">
        <f>IF(ISERROR(VLOOKUP($A104,'Základní kolo'!$B$7:$M$72,4,FALSE)),"",VLOOKUP($A104,'Základní kolo'!$B$7:$M$72,4,FALSE))</f>
      </c>
      <c r="C104" s="42">
        <f>IF(ISERROR(VLOOKUP($A104,'Základní kolo'!$B$7:$M$72,5,FALSE)),"",VLOOKUP($A104,'Základní kolo'!$B$7:$M$72,5,FALSE))</f>
      </c>
      <c r="D104" s="43">
        <f>IF(ISERROR(VLOOKUP($A104,'Základní kolo'!$B$7:$M$72,6,FALSE)),"",VLOOKUP($A104,'Základní kolo'!$B$7:$M$72,6,FALSE))</f>
      </c>
      <c r="E104" s="44">
        <f>IF(ISERROR(VLOOKUP($A104,'Základní kolo'!$B$7:$M$72,7,FALSE)),"",VLOOKUP($A104,'Základní kolo'!$B$7:$M$72,7,FALSE))</f>
      </c>
      <c r="F104" s="43">
        <f>IF(ISERROR(VLOOKUP($A104,'Základní kolo'!$B$7:$M$72,8,FALSE)),"",VLOOKUP($A104,'Základní kolo'!$B$7:$M$72,8,FALSE))</f>
      </c>
      <c r="G104" s="44">
        <f>IF(ISERROR(VLOOKUP($A104,'Základní kolo'!$B$7:$M$72,9,FALSE)),"",VLOOKUP($A104,'Základní kolo'!$B$7:$M$72,9,FALSE))</f>
      </c>
      <c r="H104" s="45">
        <f>IF(ISERROR(VLOOKUP($A104,'Základní kolo'!$B$7:$M$72,10,FALSE)),"",VLOOKUP($A104,'Základní kolo'!$B$7:$M$72,10,FALSE))</f>
      </c>
      <c r="I104" s="45">
        <f>IF(ISERROR(VLOOKUP($A104,'Základní kolo'!$B$7:$M$72,11,FALSE)),"",VLOOKUP($A104,'Základní kolo'!$B$7:$M$72,11,FALSE))</f>
      </c>
      <c r="J104" s="46">
        <f>IF(ISERROR(VLOOKUP($A104,'Základní kolo'!$B$7:$M$72,12,FALSE)),"",VLOOKUP($A104,'Základní kolo'!$B$7:$M$72,12,FALSE))</f>
      </c>
    </row>
    <row r="105" spans="1:10" ht="12.75">
      <c r="A105" s="5">
        <v>99</v>
      </c>
      <c r="B105" s="41">
        <f>IF(ISERROR(VLOOKUP($A105,'Základní kolo'!$B$7:$M$72,4,FALSE)),"",VLOOKUP($A105,'Základní kolo'!$B$7:$M$72,4,FALSE))</f>
      </c>
      <c r="C105" s="42">
        <f>IF(ISERROR(VLOOKUP($A105,'Základní kolo'!$B$7:$M$72,5,FALSE)),"",VLOOKUP($A105,'Základní kolo'!$B$7:$M$72,5,FALSE))</f>
      </c>
      <c r="D105" s="43">
        <f>IF(ISERROR(VLOOKUP($A105,'Základní kolo'!$B$7:$M$72,6,FALSE)),"",VLOOKUP($A105,'Základní kolo'!$B$7:$M$72,6,FALSE))</f>
      </c>
      <c r="E105" s="44">
        <f>IF(ISERROR(VLOOKUP($A105,'Základní kolo'!$B$7:$M$72,7,FALSE)),"",VLOOKUP($A105,'Základní kolo'!$B$7:$M$72,7,FALSE))</f>
      </c>
      <c r="F105" s="43">
        <f>IF(ISERROR(VLOOKUP($A105,'Základní kolo'!$B$7:$M$72,8,FALSE)),"",VLOOKUP($A105,'Základní kolo'!$B$7:$M$72,8,FALSE))</f>
      </c>
      <c r="G105" s="44">
        <f>IF(ISERROR(VLOOKUP($A105,'Základní kolo'!$B$7:$M$72,9,FALSE)),"",VLOOKUP($A105,'Základní kolo'!$B$7:$M$72,9,FALSE))</f>
      </c>
      <c r="H105" s="45">
        <f>IF(ISERROR(VLOOKUP($A105,'Základní kolo'!$B$7:$M$72,10,FALSE)),"",VLOOKUP($A105,'Základní kolo'!$B$7:$M$72,10,FALSE))</f>
      </c>
      <c r="I105" s="45">
        <f>IF(ISERROR(VLOOKUP($A105,'Základní kolo'!$B$7:$M$72,11,FALSE)),"",VLOOKUP($A105,'Základní kolo'!$B$7:$M$72,11,FALSE))</f>
      </c>
      <c r="J105" s="46">
        <f>IF(ISERROR(VLOOKUP($A105,'Základní kolo'!$B$7:$M$72,12,FALSE)),"",VLOOKUP($A105,'Základní kolo'!$B$7:$M$72,12,FALSE))</f>
      </c>
    </row>
    <row r="106" spans="1:10" ht="13.5" thickBot="1">
      <c r="A106" s="5">
        <v>100</v>
      </c>
      <c r="B106" s="33">
        <f>IF(ISERROR(VLOOKUP($A106,'Základní kolo'!$B$7:$M$72,4,FALSE)),"",VLOOKUP($A106,'Základní kolo'!$B$7:$M$72,4,FALSE))</f>
      </c>
      <c r="C106" s="34">
        <f>IF(ISERROR(VLOOKUP($A106,'Základní kolo'!$B$7:$M$72,5,FALSE)),"",VLOOKUP($A106,'Základní kolo'!$B$7:$M$72,5,FALSE))</f>
      </c>
      <c r="D106" s="35">
        <f>IF(ISERROR(VLOOKUP($A106,'Základní kolo'!$B$7:$M$72,6,FALSE)),"",VLOOKUP($A106,'Základní kolo'!$B$7:$M$72,6,FALSE))</f>
      </c>
      <c r="E106" s="36">
        <f>IF(ISERROR(VLOOKUP($A106,'Základní kolo'!$B$7:$M$72,7,FALSE)),"",VLOOKUP($A106,'Základní kolo'!$B$7:$M$72,7,FALSE))</f>
      </c>
      <c r="F106" s="35">
        <f>IF(ISERROR(VLOOKUP($A106,'Základní kolo'!$B$7:$M$72,8,FALSE)),"",VLOOKUP($A106,'Základní kolo'!$B$7:$M$72,8,FALSE))</f>
      </c>
      <c r="G106" s="36">
        <f>IF(ISERROR(VLOOKUP($A106,'Základní kolo'!$B$7:$M$72,9,FALSE)),"",VLOOKUP($A106,'Základní kolo'!$B$7:$M$72,9,FALSE))</f>
      </c>
      <c r="H106" s="38">
        <f>IF(ISERROR(VLOOKUP($A106,'Základní kolo'!$B$7:$M$72,10,FALSE)),"",VLOOKUP($A106,'Základní kolo'!$B$7:$M$72,10,FALSE))</f>
      </c>
      <c r="I106" s="38">
        <f>IF(ISERROR(VLOOKUP($A106,'Základní kolo'!$B$7:$M$72,11,FALSE)),"",VLOOKUP($A106,'Základní kolo'!$B$7:$M$72,11,FALSE))</f>
      </c>
      <c r="J106" s="39">
        <f>IF(ISERROR(VLOOKUP($A106,'Základní kolo'!$B$7:$M$72,12,FALSE)),"",VLOOKUP($A106,'Základní kolo'!$B$7:$M$72,12,FALSE))</f>
      </c>
    </row>
  </sheetData>
  <sheetProtection/>
  <mergeCells count="4">
    <mergeCell ref="B1:J1"/>
    <mergeCell ref="B2:J2"/>
    <mergeCell ref="B3:J3"/>
    <mergeCell ref="H5:I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PageLayoutView="0" workbookViewId="0" topLeftCell="B1">
      <selection activeCell="B1" sqref="B1:J1"/>
    </sheetView>
  </sheetViews>
  <sheetFormatPr defaultColWidth="9.140625" defaultRowHeight="12.75"/>
  <cols>
    <col min="1" max="1" width="9.140625" style="1" hidden="1" customWidth="1"/>
    <col min="2" max="2" width="6.7109375" style="1" customWidth="1"/>
    <col min="3" max="3" width="6.8515625" style="4" customWidth="1"/>
    <col min="4" max="4" width="9.28125" style="1" customWidth="1"/>
    <col min="5" max="5" width="16.28125" style="1" bestFit="1" customWidth="1"/>
    <col min="6" max="6" width="5.00390625" style="1" bestFit="1" customWidth="1"/>
    <col min="7" max="7" width="15.421875" style="1" bestFit="1" customWidth="1"/>
    <col min="8" max="8" width="9.57421875" style="1" customWidth="1"/>
    <col min="9" max="9" width="8.57421875" style="1" customWidth="1"/>
    <col min="10" max="10" width="9.7109375" style="1" customWidth="1"/>
    <col min="11" max="16384" width="9.140625" style="1" customWidth="1"/>
  </cols>
  <sheetData>
    <row r="1" spans="2:10" ht="24">
      <c r="B1" s="129" t="s">
        <v>2</v>
      </c>
      <c r="C1" s="129"/>
      <c r="D1" s="129"/>
      <c r="E1" s="129"/>
      <c r="F1" s="129"/>
      <c r="G1" s="129"/>
      <c r="H1" s="129"/>
      <c r="I1" s="129"/>
      <c r="J1" s="129"/>
    </row>
    <row r="2" spans="2:10" ht="22.5">
      <c r="B2" s="130" t="str">
        <f>'Základní kolo'!E2</f>
        <v>Český pohár 2021 - Pražský pohár</v>
      </c>
      <c r="C2" s="130"/>
      <c r="D2" s="130"/>
      <c r="E2" s="130"/>
      <c r="F2" s="130"/>
      <c r="G2" s="130"/>
      <c r="H2" s="130"/>
      <c r="I2" s="130"/>
      <c r="J2" s="130"/>
    </row>
    <row r="3" spans="2:10" ht="22.5">
      <c r="B3" s="130" t="str">
        <f>'Základní kolo'!E3</f>
        <v>17. 7. 2021 - Praha - Stromovka</v>
      </c>
      <c r="C3" s="130"/>
      <c r="D3" s="130"/>
      <c r="E3" s="130"/>
      <c r="F3" s="130"/>
      <c r="G3" s="130"/>
      <c r="H3" s="130"/>
      <c r="I3" s="130"/>
      <c r="J3" s="130"/>
    </row>
    <row r="4" spans="2:10" s="5" customFormat="1" ht="16.5" customHeight="1" thickBot="1">
      <c r="B4" s="6"/>
      <c r="C4" s="7"/>
      <c r="E4" s="8"/>
      <c r="G4" s="6"/>
      <c r="H4" s="6"/>
      <c r="I4" s="6"/>
      <c r="J4" s="6"/>
    </row>
    <row r="5" spans="2:10" s="5" customFormat="1" ht="13.5" thickBot="1">
      <c r="B5" s="11"/>
      <c r="C5" s="12"/>
      <c r="E5" s="21" t="s">
        <v>30</v>
      </c>
      <c r="F5" s="10"/>
      <c r="G5" s="11"/>
      <c r="H5" s="131"/>
      <c r="I5" s="131"/>
      <c r="J5" s="11"/>
    </row>
    <row r="6" spans="2:10" s="5" customFormat="1" ht="13.5" thickBot="1">
      <c r="B6" s="21" t="s">
        <v>3</v>
      </c>
      <c r="C6" s="23" t="s">
        <v>4</v>
      </c>
      <c r="D6" s="24" t="s">
        <v>9</v>
      </c>
      <c r="E6" s="21" t="s">
        <v>1</v>
      </c>
      <c r="F6" s="24" t="s">
        <v>0</v>
      </c>
      <c r="G6" s="21" t="s">
        <v>5</v>
      </c>
      <c r="H6" s="21" t="s">
        <v>6</v>
      </c>
      <c r="I6" s="21" t="s">
        <v>7</v>
      </c>
      <c r="J6" s="21" t="s">
        <v>8</v>
      </c>
    </row>
    <row r="7" spans="1:10" s="5" customFormat="1" ht="12.75">
      <c r="A7" s="5">
        <v>1</v>
      </c>
      <c r="B7" s="25">
        <f>IF(ISERROR(VLOOKUP($A7,'Základní kolo'!$A$7:$M$72,5,FALSE)),"",VLOOKUP($A7,'Základní kolo'!$A$7:$M$72,5,FALSE))</f>
        <v>1</v>
      </c>
      <c r="C7" s="26">
        <f>IF(ISERROR(VLOOKUP($A7,'Základní kolo'!$A$7:$M$72,6,FALSE)),"",VLOOKUP($A7,'Základní kolo'!$A$7:$M$72,6,FALSE))</f>
        <v>108</v>
      </c>
      <c r="D7" s="27">
        <f>IF(ISERROR(VLOOKUP($A7,'Základní kolo'!$A$7:$M$72,7,FALSE)),"",VLOOKUP($A7,'Základní kolo'!$A$7:$M$72,7,FALSE))</f>
        <v>28381</v>
      </c>
      <c r="E7" s="28" t="str">
        <f>IF(ISERROR(VLOOKUP($A7,'Základní kolo'!$A$7:$M$72,8,FALSE)),"",VLOOKUP($A7,'Základní kolo'!$A$7:$M$72,8,FALSE))</f>
        <v>Vymazal Vít</v>
      </c>
      <c r="F7" s="27">
        <f>IF(ISERROR(VLOOKUP($A7,'Základní kolo'!$A$7:$M$72,9,FALSE)),"",VLOOKUP($A7,'Základní kolo'!$A$7:$M$72,9,FALSE))</f>
        <v>2006</v>
      </c>
      <c r="G7" s="28" t="str">
        <f>IF(ISERROR(VLOOKUP($A7,'Základní kolo'!$A$7:$M$72,10,FALSE)),"",VLOOKUP($A7,'Základní kolo'!$A$7:$M$72,10,FALSE))</f>
        <v>Morkovice</v>
      </c>
      <c r="H7" s="30">
        <f>IF(ISERROR(VLOOKUP($A7,'Základní kolo'!$A$7:$M$72,11,FALSE)),"",VLOOKUP($A7,'Základní kolo'!$A$7:$M$72,11,FALSE))</f>
        <v>16.78</v>
      </c>
      <c r="I7" s="30" t="str">
        <f>IF(ISERROR(VLOOKUP($A7,'Základní kolo'!$A$7:$M$72,12,FALSE)),"",VLOOKUP($A7,'Základní kolo'!$A$7:$M$72,12,FALSE))</f>
        <v>NP</v>
      </c>
      <c r="J7" s="31">
        <f>IF(ISERROR(VLOOKUP($A7,'Základní kolo'!$A$7:$M$72,13,FALSE)),"",VLOOKUP($A7,'Základní kolo'!$A$7:$M$72,13,FALSE))</f>
        <v>16.78</v>
      </c>
    </row>
    <row r="8" spans="1:10" s="5" customFormat="1" ht="12.75">
      <c r="A8" s="5">
        <v>2</v>
      </c>
      <c r="B8" s="41">
        <f>IF(ISERROR(VLOOKUP($A8,'Základní kolo'!$A$7:$M$72,5,FALSE)),"",VLOOKUP($A8,'Základní kolo'!$A$7:$M$72,5,FALSE))</f>
        <v>2</v>
      </c>
      <c r="C8" s="42">
        <f>IF(ISERROR(VLOOKUP($A8,'Základní kolo'!$A$7:$M$72,6,FALSE)),"",VLOOKUP($A8,'Základní kolo'!$A$7:$M$72,6,FALSE))</f>
        <v>116</v>
      </c>
      <c r="D8" s="43">
        <f>IF(ISERROR(VLOOKUP($A8,'Základní kolo'!$A$7:$M$72,7,FALSE)),"",VLOOKUP($A8,'Základní kolo'!$A$7:$M$72,7,FALSE))</f>
        <v>36401</v>
      </c>
      <c r="E8" s="44" t="str">
        <f>IF(ISERROR(VLOOKUP($A8,'Základní kolo'!$A$7:$M$72,8,FALSE)),"",VLOOKUP($A8,'Základní kolo'!$A$7:$M$72,8,FALSE))</f>
        <v>Nohejl Dominik</v>
      </c>
      <c r="F8" s="43">
        <f>IF(ISERROR(VLOOKUP($A8,'Základní kolo'!$A$7:$M$72,9,FALSE)),"",VLOOKUP($A8,'Základní kolo'!$A$7:$M$72,9,FALSE))</f>
        <v>2005</v>
      </c>
      <c r="G8" s="44" t="str">
        <f>IF(ISERROR(VLOOKUP($A8,'Základní kolo'!$A$7:$M$72,10,FALSE)),"",VLOOKUP($A8,'Základní kolo'!$A$7:$M$72,10,FALSE))</f>
        <v>Choustníkovo Hradiště</v>
      </c>
      <c r="H8" s="45">
        <f>IF(ISERROR(VLOOKUP($A8,'Základní kolo'!$A$7:$M$72,11,FALSE)),"",VLOOKUP($A8,'Základní kolo'!$A$7:$M$72,11,FALSE))</f>
        <v>18.74</v>
      </c>
      <c r="I8" s="45">
        <f>IF(ISERROR(VLOOKUP($A8,'Základní kolo'!$A$7:$M$72,12,FALSE)),"",VLOOKUP($A8,'Základní kolo'!$A$7:$M$72,12,FALSE))</f>
        <v>17.31</v>
      </c>
      <c r="J8" s="46">
        <f>IF(ISERROR(VLOOKUP($A8,'Základní kolo'!$A$7:$M$72,13,FALSE)),"",VLOOKUP($A8,'Základní kolo'!$A$7:$M$72,13,FALSE))</f>
        <v>17.31</v>
      </c>
    </row>
    <row r="9" spans="1:10" s="5" customFormat="1" ht="12.75">
      <c r="A9" s="5">
        <v>3</v>
      </c>
      <c r="B9" s="41">
        <f>IF(ISERROR(VLOOKUP($A9,'Základní kolo'!$A$7:$M$72,5,FALSE)),"",VLOOKUP($A9,'Základní kolo'!$A$7:$M$72,5,FALSE))</f>
        <v>3</v>
      </c>
      <c r="C9" s="42">
        <f>IF(ISERROR(VLOOKUP($A9,'Základní kolo'!$A$7:$M$72,6,FALSE)),"",VLOOKUP($A9,'Základní kolo'!$A$7:$M$72,6,FALSE))</f>
        <v>124</v>
      </c>
      <c r="D9" s="43">
        <f>IF(ISERROR(VLOOKUP($A9,'Základní kolo'!$A$7:$M$72,7,FALSE)),"",VLOOKUP($A9,'Základní kolo'!$A$7:$M$72,7,FALSE))</f>
        <v>71981</v>
      </c>
      <c r="E9" s="44" t="str">
        <f>IF(ISERROR(VLOOKUP($A9,'Základní kolo'!$A$7:$M$72,8,FALSE)),"",VLOOKUP($A9,'Základní kolo'!$A$7:$M$72,8,FALSE))</f>
        <v>Novotný Tomáš</v>
      </c>
      <c r="F9" s="43">
        <f>IF(ISERROR(VLOOKUP($A9,'Základní kolo'!$A$7:$M$72,9,FALSE)),"",VLOOKUP($A9,'Základní kolo'!$A$7:$M$72,9,FALSE))</f>
        <v>2005</v>
      </c>
      <c r="G9" s="44" t="str">
        <f>IF(ISERROR(VLOOKUP($A9,'Základní kolo'!$A$7:$M$72,10,FALSE)),"",VLOOKUP($A9,'Základní kolo'!$A$7:$M$72,10,FALSE))</f>
        <v>Jílovice</v>
      </c>
      <c r="H9" s="45">
        <f>IF(ISERROR(VLOOKUP($A9,'Základní kolo'!$A$7:$M$72,11,FALSE)),"",VLOOKUP($A9,'Základní kolo'!$A$7:$M$72,11,FALSE))</f>
        <v>17.96</v>
      </c>
      <c r="I9" s="45">
        <f>IF(ISERROR(VLOOKUP($A9,'Základní kolo'!$A$7:$M$72,12,FALSE)),"",VLOOKUP($A9,'Základní kolo'!$A$7:$M$72,12,FALSE))</f>
        <v>17.46</v>
      </c>
      <c r="J9" s="46">
        <f>IF(ISERROR(VLOOKUP($A9,'Základní kolo'!$A$7:$M$72,13,FALSE)),"",VLOOKUP($A9,'Základní kolo'!$A$7:$M$72,13,FALSE))</f>
        <v>17.46</v>
      </c>
    </row>
    <row r="10" spans="1:10" s="5" customFormat="1" ht="12.75">
      <c r="A10" s="5">
        <v>4</v>
      </c>
      <c r="B10" s="41">
        <f>IF(ISERROR(VLOOKUP($A10,'Základní kolo'!$A$7:$M$72,5,FALSE)),"",VLOOKUP($A10,'Základní kolo'!$A$7:$M$72,5,FALSE))</f>
        <v>4</v>
      </c>
      <c r="C10" s="42">
        <f>IF(ISERROR(VLOOKUP($A10,'Základní kolo'!$A$7:$M$72,6,FALSE)),"",VLOOKUP($A10,'Základní kolo'!$A$7:$M$72,6,FALSE))</f>
        <v>105</v>
      </c>
      <c r="D10" s="43">
        <f>IF(ISERROR(VLOOKUP($A10,'Základní kolo'!$A$7:$M$72,7,FALSE)),"",VLOOKUP($A10,'Základní kolo'!$A$7:$M$72,7,FALSE))</f>
        <v>55751</v>
      </c>
      <c r="E10" s="44" t="str">
        <f>IF(ISERROR(VLOOKUP($A10,'Základní kolo'!$A$7:$M$72,8,FALSE)),"",VLOOKUP($A10,'Základní kolo'!$A$7:$M$72,8,FALSE))</f>
        <v>Šíp Adam</v>
      </c>
      <c r="F10" s="43">
        <f>IF(ISERROR(VLOOKUP($A10,'Základní kolo'!$A$7:$M$72,9,FALSE)),"",VLOOKUP($A10,'Základní kolo'!$A$7:$M$72,9,FALSE))</f>
        <v>2005</v>
      </c>
      <c r="G10" s="44" t="str">
        <f>IF(ISERROR(VLOOKUP($A10,'Základní kolo'!$A$7:$M$72,10,FALSE)),"",VLOOKUP($A10,'Základní kolo'!$A$7:$M$72,10,FALSE))</f>
        <v>Duchcov</v>
      </c>
      <c r="H10" s="45">
        <f>IF(ISERROR(VLOOKUP($A10,'Základní kolo'!$A$7:$M$72,11,FALSE)),"",VLOOKUP($A10,'Základní kolo'!$A$7:$M$72,11,FALSE))</f>
        <v>18</v>
      </c>
      <c r="I10" s="45">
        <f>IF(ISERROR(VLOOKUP($A10,'Základní kolo'!$A$7:$M$72,12,FALSE)),"",VLOOKUP($A10,'Základní kolo'!$A$7:$M$72,12,FALSE))</f>
        <v>17.72</v>
      </c>
      <c r="J10" s="46">
        <f>IF(ISERROR(VLOOKUP($A10,'Základní kolo'!$A$7:$M$72,13,FALSE)),"",VLOOKUP($A10,'Základní kolo'!$A$7:$M$72,13,FALSE))</f>
        <v>17.72</v>
      </c>
    </row>
    <row r="11" spans="1:10" s="5" customFormat="1" ht="12.75">
      <c r="A11" s="5">
        <v>5</v>
      </c>
      <c r="B11" s="41">
        <f>IF(ISERROR(VLOOKUP($A11,'Základní kolo'!$A$7:$M$72,5,FALSE)),"",VLOOKUP($A11,'Základní kolo'!$A$7:$M$72,5,FALSE))</f>
        <v>5</v>
      </c>
      <c r="C11" s="42">
        <f>IF(ISERROR(VLOOKUP($A11,'Základní kolo'!$A$7:$M$72,6,FALSE)),"",VLOOKUP($A11,'Základní kolo'!$A$7:$M$72,6,FALSE))</f>
        <v>109</v>
      </c>
      <c r="D11" s="43">
        <f>IF(ISERROR(VLOOKUP($A11,'Základní kolo'!$A$7:$M$72,7,FALSE)),"",VLOOKUP($A11,'Základní kolo'!$A$7:$M$72,7,FALSE))</f>
        <v>67691</v>
      </c>
      <c r="E11" s="44" t="str">
        <f>IF(ISERROR(VLOOKUP($A11,'Základní kolo'!$A$7:$M$72,8,FALSE)),"",VLOOKUP($A11,'Základní kolo'!$A$7:$M$72,8,FALSE))</f>
        <v>Šiška Ondřej</v>
      </c>
      <c r="F11" s="43">
        <f>IF(ISERROR(VLOOKUP($A11,'Základní kolo'!$A$7:$M$72,9,FALSE)),"",VLOOKUP($A11,'Základní kolo'!$A$7:$M$72,9,FALSE))</f>
        <v>2006</v>
      </c>
      <c r="G11" s="44" t="str">
        <f>IF(ISERROR(VLOOKUP($A11,'Základní kolo'!$A$7:$M$72,10,FALSE)),"",VLOOKUP($A11,'Základní kolo'!$A$7:$M$72,10,FALSE))</f>
        <v>Dobřany</v>
      </c>
      <c r="H11" s="45">
        <f>IF(ISERROR(VLOOKUP($A11,'Základní kolo'!$A$7:$M$72,11,FALSE)),"",VLOOKUP($A11,'Základní kolo'!$A$7:$M$72,11,FALSE))</f>
        <v>18.17</v>
      </c>
      <c r="I11" s="45">
        <f>IF(ISERROR(VLOOKUP($A11,'Základní kolo'!$A$7:$M$72,12,FALSE)),"",VLOOKUP($A11,'Základní kolo'!$A$7:$M$72,12,FALSE))</f>
        <v>17.83</v>
      </c>
      <c r="J11" s="46">
        <f>IF(ISERROR(VLOOKUP($A11,'Základní kolo'!$A$7:$M$72,13,FALSE)),"",VLOOKUP($A11,'Základní kolo'!$A$7:$M$72,13,FALSE))</f>
        <v>17.83</v>
      </c>
    </row>
    <row r="12" spans="1:10" s="5" customFormat="1" ht="12.75">
      <c r="A12" s="5">
        <v>6</v>
      </c>
      <c r="B12" s="41">
        <f>IF(ISERROR(VLOOKUP($A12,'Základní kolo'!$A$7:$M$72,5,FALSE)),"",VLOOKUP($A12,'Základní kolo'!$A$7:$M$72,5,FALSE))</f>
        <v>6</v>
      </c>
      <c r="C12" s="42">
        <f>IF(ISERROR(VLOOKUP($A12,'Základní kolo'!$A$7:$M$72,6,FALSE)),"",VLOOKUP($A12,'Základní kolo'!$A$7:$M$72,6,FALSE))</f>
        <v>119</v>
      </c>
      <c r="D12" s="43">
        <f>IF(ISERROR(VLOOKUP($A12,'Základní kolo'!$A$7:$M$72,7,FALSE)),"",VLOOKUP($A12,'Základní kolo'!$A$7:$M$72,7,FALSE))</f>
        <v>54371</v>
      </c>
      <c r="E12" s="44" t="str">
        <f>IF(ISERROR(VLOOKUP($A12,'Základní kolo'!$A$7:$M$72,8,FALSE)),"",VLOOKUP($A12,'Základní kolo'!$A$7:$M$72,8,FALSE))</f>
        <v>Dolejší Václav</v>
      </c>
      <c r="F12" s="43">
        <f>IF(ISERROR(VLOOKUP($A12,'Základní kolo'!$A$7:$M$72,9,FALSE)),"",VLOOKUP($A12,'Základní kolo'!$A$7:$M$72,9,FALSE))</f>
        <v>2005</v>
      </c>
      <c r="G12" s="44" t="str">
        <f>IF(ISERROR(VLOOKUP($A12,'Základní kolo'!$A$7:$M$72,10,FALSE)),"",VLOOKUP($A12,'Základní kolo'!$A$7:$M$72,10,FALSE))</f>
        <v>Hrobce</v>
      </c>
      <c r="H12" s="45">
        <f>IF(ISERROR(VLOOKUP($A12,'Základní kolo'!$A$7:$M$72,11,FALSE)),"",VLOOKUP($A12,'Základní kolo'!$A$7:$M$72,11,FALSE))</f>
        <v>18.19</v>
      </c>
      <c r="I12" s="45">
        <f>IF(ISERROR(VLOOKUP($A12,'Základní kolo'!$A$7:$M$72,12,FALSE)),"",VLOOKUP($A12,'Základní kolo'!$A$7:$M$72,12,FALSE))</f>
        <v>17.83</v>
      </c>
      <c r="J12" s="46">
        <f>IF(ISERROR(VLOOKUP($A12,'Základní kolo'!$A$7:$M$72,13,FALSE)),"",VLOOKUP($A12,'Základní kolo'!$A$7:$M$72,13,FALSE))</f>
        <v>17.83</v>
      </c>
    </row>
    <row r="13" spans="1:10" s="5" customFormat="1" ht="12.75">
      <c r="A13" s="5">
        <v>7</v>
      </c>
      <c r="B13" s="41">
        <f>IF(ISERROR(VLOOKUP($A13,'Základní kolo'!$A$7:$M$72,5,FALSE)),"",VLOOKUP($A13,'Základní kolo'!$A$7:$M$72,5,FALSE))</f>
        <v>7</v>
      </c>
      <c r="C13" s="42">
        <f>IF(ISERROR(VLOOKUP($A13,'Základní kolo'!$A$7:$M$72,6,FALSE)),"",VLOOKUP($A13,'Základní kolo'!$A$7:$M$72,6,FALSE))</f>
        <v>127</v>
      </c>
      <c r="D13" s="43">
        <f>IF(ISERROR(VLOOKUP($A13,'Základní kolo'!$A$7:$M$72,7,FALSE)),"",VLOOKUP($A13,'Základní kolo'!$A$7:$M$72,7,FALSE))</f>
        <v>29131</v>
      </c>
      <c r="E13" s="44" t="str">
        <f>IF(ISERROR(VLOOKUP($A13,'Základní kolo'!$A$7:$M$72,8,FALSE)),"",VLOOKUP($A13,'Základní kolo'!$A$7:$M$72,8,FALSE))</f>
        <v>Šuba Šimon</v>
      </c>
      <c r="F13" s="43">
        <f>IF(ISERROR(VLOOKUP($A13,'Základní kolo'!$A$7:$M$72,9,FALSE)),"",VLOOKUP($A13,'Základní kolo'!$A$7:$M$72,9,FALSE))</f>
        <v>2006</v>
      </c>
      <c r="G13" s="44" t="str">
        <f>IF(ISERROR(VLOOKUP($A13,'Základní kolo'!$A$7:$M$72,10,FALSE)),"",VLOOKUP($A13,'Základní kolo'!$A$7:$M$72,10,FALSE))</f>
        <v>Milotice nad Bečvou</v>
      </c>
      <c r="H13" s="45">
        <f>IF(ISERROR(VLOOKUP($A13,'Základní kolo'!$A$7:$M$72,11,FALSE)),"",VLOOKUP($A13,'Základní kolo'!$A$7:$M$72,11,FALSE))</f>
        <v>18.17</v>
      </c>
      <c r="I13" s="45">
        <f>IF(ISERROR(VLOOKUP($A13,'Základní kolo'!$A$7:$M$72,12,FALSE)),"",VLOOKUP($A13,'Základní kolo'!$A$7:$M$72,12,FALSE))</f>
        <v>17.86</v>
      </c>
      <c r="J13" s="46">
        <f>IF(ISERROR(VLOOKUP($A13,'Základní kolo'!$A$7:$M$72,13,FALSE)),"",VLOOKUP($A13,'Základní kolo'!$A$7:$M$72,13,FALSE))</f>
        <v>17.86</v>
      </c>
    </row>
    <row r="14" spans="1:10" s="5" customFormat="1" ht="12.75">
      <c r="A14" s="5">
        <v>8</v>
      </c>
      <c r="B14" s="41">
        <f>IF(ISERROR(VLOOKUP($A14,'Základní kolo'!$A$7:$M$72,5,FALSE)),"",VLOOKUP($A14,'Základní kolo'!$A$7:$M$72,5,FALSE))</f>
        <v>8</v>
      </c>
      <c r="C14" s="42">
        <f>IF(ISERROR(VLOOKUP($A14,'Základní kolo'!$A$7:$M$72,6,FALSE)),"",VLOOKUP($A14,'Základní kolo'!$A$7:$M$72,6,FALSE))</f>
        <v>118</v>
      </c>
      <c r="D14" s="43">
        <f>IF(ISERROR(VLOOKUP($A14,'Základní kolo'!$A$7:$M$72,7,FALSE)),"",VLOOKUP($A14,'Základní kolo'!$A$7:$M$72,7,FALSE))</f>
        <v>79871</v>
      </c>
      <c r="E14" s="44" t="str">
        <f>IF(ISERROR(VLOOKUP($A14,'Základní kolo'!$A$7:$M$72,8,FALSE)),"",VLOOKUP($A14,'Základní kolo'!$A$7:$M$72,8,FALSE))</f>
        <v>Tarabus Václav</v>
      </c>
      <c r="F14" s="43">
        <f>IF(ISERROR(VLOOKUP($A14,'Základní kolo'!$A$7:$M$72,9,FALSE)),"",VLOOKUP($A14,'Základní kolo'!$A$7:$M$72,9,FALSE))</f>
        <v>2006</v>
      </c>
      <c r="G14" s="44" t="str">
        <f>IF(ISERROR(VLOOKUP($A14,'Základní kolo'!$A$7:$M$72,10,FALSE)),"",VLOOKUP($A14,'Základní kolo'!$A$7:$M$72,10,FALSE))</f>
        <v>Zádveřice</v>
      </c>
      <c r="H14" s="45">
        <f>IF(ISERROR(VLOOKUP($A14,'Základní kolo'!$A$7:$M$72,11,FALSE)),"",VLOOKUP($A14,'Základní kolo'!$A$7:$M$72,11,FALSE))</f>
        <v>18.6</v>
      </c>
      <c r="I14" s="45">
        <f>IF(ISERROR(VLOOKUP($A14,'Základní kolo'!$A$7:$M$72,12,FALSE)),"",VLOOKUP($A14,'Základní kolo'!$A$7:$M$72,12,FALSE))</f>
        <v>17.89</v>
      </c>
      <c r="J14" s="46">
        <f>IF(ISERROR(VLOOKUP($A14,'Základní kolo'!$A$7:$M$72,13,FALSE)),"",VLOOKUP($A14,'Základní kolo'!$A$7:$M$72,13,FALSE))</f>
        <v>17.89</v>
      </c>
    </row>
    <row r="15" spans="1:10" s="5" customFormat="1" ht="12.75">
      <c r="A15" s="5">
        <v>9</v>
      </c>
      <c r="B15" s="41">
        <f>IF(ISERROR(VLOOKUP($A15,'Základní kolo'!$A$7:$M$72,5,FALSE)),"",VLOOKUP($A15,'Základní kolo'!$A$7:$M$72,5,FALSE))</f>
        <v>9</v>
      </c>
      <c r="C15" s="42">
        <f>IF(ISERROR(VLOOKUP($A15,'Základní kolo'!$A$7:$M$72,6,FALSE)),"",VLOOKUP($A15,'Základní kolo'!$A$7:$M$72,6,FALSE))</f>
        <v>112</v>
      </c>
      <c r="D15" s="43">
        <f>IF(ISERROR(VLOOKUP($A15,'Základní kolo'!$A$7:$M$72,7,FALSE)),"",VLOOKUP($A15,'Základní kolo'!$A$7:$M$72,7,FALSE))</f>
        <v>36711</v>
      </c>
      <c r="E15" s="44" t="str">
        <f>IF(ISERROR(VLOOKUP($A15,'Základní kolo'!$A$7:$M$72,8,FALSE)),"",VLOOKUP($A15,'Základní kolo'!$A$7:$M$72,8,FALSE))</f>
        <v>Broulík Tomáš</v>
      </c>
      <c r="F15" s="43">
        <f>IF(ISERROR(VLOOKUP($A15,'Základní kolo'!$A$7:$M$72,9,FALSE)),"",VLOOKUP($A15,'Základní kolo'!$A$7:$M$72,9,FALSE))</f>
        <v>2006</v>
      </c>
      <c r="G15" s="44" t="str">
        <f>IF(ISERROR(VLOOKUP($A15,'Základní kolo'!$A$7:$M$72,10,FALSE)),"",VLOOKUP($A15,'Základní kolo'!$A$7:$M$72,10,FALSE))</f>
        <v>Krouna</v>
      </c>
      <c r="H15" s="45">
        <f>IF(ISERROR(VLOOKUP($A15,'Základní kolo'!$A$7:$M$72,11,FALSE)),"",VLOOKUP($A15,'Základní kolo'!$A$7:$M$72,11,FALSE))</f>
        <v>18.03</v>
      </c>
      <c r="I15" s="45" t="str">
        <f>IF(ISERROR(VLOOKUP($A15,'Základní kolo'!$A$7:$M$72,12,FALSE)),"",VLOOKUP($A15,'Základní kolo'!$A$7:$M$72,12,FALSE))</f>
        <v>NP</v>
      </c>
      <c r="J15" s="46">
        <f>IF(ISERROR(VLOOKUP($A15,'Základní kolo'!$A$7:$M$72,13,FALSE)),"",VLOOKUP($A15,'Základní kolo'!$A$7:$M$72,13,FALSE))</f>
        <v>18.03</v>
      </c>
    </row>
    <row r="16" spans="1:10" s="5" customFormat="1" ht="12.75">
      <c r="A16" s="5">
        <v>10</v>
      </c>
      <c r="B16" s="41">
        <f>IF(ISERROR(VLOOKUP($A16,'Základní kolo'!$A$7:$M$72,5,FALSE)),"",VLOOKUP($A16,'Základní kolo'!$A$7:$M$72,5,FALSE))</f>
        <v>10</v>
      </c>
      <c r="C16" s="42">
        <f>IF(ISERROR(VLOOKUP($A16,'Základní kolo'!$A$7:$M$72,6,FALSE)),"",VLOOKUP($A16,'Základní kolo'!$A$7:$M$72,6,FALSE))</f>
        <v>123</v>
      </c>
      <c r="D16" s="43">
        <f>IF(ISERROR(VLOOKUP($A16,'Základní kolo'!$A$7:$M$72,7,FALSE)),"",VLOOKUP($A16,'Základní kolo'!$A$7:$M$72,7,FALSE))</f>
        <v>29441</v>
      </c>
      <c r="E16" s="44" t="str">
        <f>IF(ISERROR(VLOOKUP($A16,'Základní kolo'!$A$7:$M$72,8,FALSE)),"",VLOOKUP($A16,'Základní kolo'!$A$7:$M$72,8,FALSE))</f>
        <v>Kulhánek Ondřej</v>
      </c>
      <c r="F16" s="43">
        <f>IF(ISERROR(VLOOKUP($A16,'Základní kolo'!$A$7:$M$72,9,FALSE)),"",VLOOKUP($A16,'Základní kolo'!$A$7:$M$72,9,FALSE))</f>
        <v>2005</v>
      </c>
      <c r="G16" s="44" t="str">
        <f>IF(ISERROR(VLOOKUP($A16,'Základní kolo'!$A$7:$M$72,10,FALSE)),"",VLOOKUP($A16,'Základní kolo'!$A$7:$M$72,10,FALSE))</f>
        <v>Praha-Písnice</v>
      </c>
      <c r="H16" s="45">
        <f>IF(ISERROR(VLOOKUP($A16,'Základní kolo'!$A$7:$M$72,11,FALSE)),"",VLOOKUP($A16,'Základní kolo'!$A$7:$M$72,11,FALSE))</f>
        <v>23.84</v>
      </c>
      <c r="I16" s="45">
        <f>IF(ISERROR(VLOOKUP($A16,'Základní kolo'!$A$7:$M$72,12,FALSE)),"",VLOOKUP($A16,'Základní kolo'!$A$7:$M$72,12,FALSE))</f>
        <v>18.1</v>
      </c>
      <c r="J16" s="46">
        <f>IF(ISERROR(VLOOKUP($A16,'Základní kolo'!$A$7:$M$72,13,FALSE)),"",VLOOKUP($A16,'Základní kolo'!$A$7:$M$72,13,FALSE))</f>
        <v>18.1</v>
      </c>
    </row>
    <row r="17" spans="1:10" s="5" customFormat="1" ht="12.75">
      <c r="A17" s="5">
        <v>11</v>
      </c>
      <c r="B17" s="41">
        <f>IF(ISERROR(VLOOKUP($A17,'Základní kolo'!$A$7:$M$72,5,FALSE)),"",VLOOKUP($A17,'Základní kolo'!$A$7:$M$72,5,FALSE))</f>
        <v>11</v>
      </c>
      <c r="C17" s="42">
        <f>IF(ISERROR(VLOOKUP($A17,'Základní kolo'!$A$7:$M$72,6,FALSE)),"",VLOOKUP($A17,'Základní kolo'!$A$7:$M$72,6,FALSE))</f>
        <v>135</v>
      </c>
      <c r="D17" s="43">
        <f>IF(ISERROR(VLOOKUP($A17,'Základní kolo'!$A$7:$M$72,7,FALSE)),"",VLOOKUP($A17,'Základní kolo'!$A$7:$M$72,7,FALSE))</f>
        <v>29511</v>
      </c>
      <c r="E17" s="44" t="str">
        <f>IF(ISERROR(VLOOKUP($A17,'Základní kolo'!$A$7:$M$72,8,FALSE)),"",VLOOKUP($A17,'Základní kolo'!$A$7:$M$72,8,FALSE))</f>
        <v>Stýblo Jakub</v>
      </c>
      <c r="F17" s="43">
        <f>IF(ISERROR(VLOOKUP($A17,'Základní kolo'!$A$7:$M$72,9,FALSE)),"",VLOOKUP($A17,'Základní kolo'!$A$7:$M$72,9,FALSE))</f>
        <v>2006</v>
      </c>
      <c r="G17" s="44" t="str">
        <f>IF(ISERROR(VLOOKUP($A17,'Základní kolo'!$A$7:$M$72,10,FALSE)),"",VLOOKUP($A17,'Základní kolo'!$A$7:$M$72,10,FALSE))</f>
        <v>Písková Lhota</v>
      </c>
      <c r="H17" s="45">
        <f>IF(ISERROR(VLOOKUP($A17,'Základní kolo'!$A$7:$M$72,11,FALSE)),"",VLOOKUP($A17,'Základní kolo'!$A$7:$M$72,11,FALSE))</f>
        <v>18.14</v>
      </c>
      <c r="I17" s="45" t="str">
        <f>IF(ISERROR(VLOOKUP($A17,'Základní kolo'!$A$7:$M$72,12,FALSE)),"",VLOOKUP($A17,'Základní kolo'!$A$7:$M$72,12,FALSE))</f>
        <v>NP</v>
      </c>
      <c r="J17" s="46">
        <f>IF(ISERROR(VLOOKUP($A17,'Základní kolo'!$A$7:$M$72,13,FALSE)),"",VLOOKUP($A17,'Základní kolo'!$A$7:$M$72,13,FALSE))</f>
        <v>18.14</v>
      </c>
    </row>
    <row r="18" spans="1:10" s="5" customFormat="1" ht="12.75">
      <c r="A18" s="5">
        <v>12</v>
      </c>
      <c r="B18" s="41">
        <f>IF(ISERROR(VLOOKUP($A18,'Základní kolo'!$A$7:$M$72,5,FALSE)),"",VLOOKUP($A18,'Základní kolo'!$A$7:$M$72,5,FALSE))</f>
        <v>12</v>
      </c>
      <c r="C18" s="42">
        <f>IF(ISERROR(VLOOKUP($A18,'Základní kolo'!$A$7:$M$72,6,FALSE)),"",VLOOKUP($A18,'Základní kolo'!$A$7:$M$72,6,FALSE))</f>
        <v>126</v>
      </c>
      <c r="D18" s="43">
        <f>IF(ISERROR(VLOOKUP($A18,'Základní kolo'!$A$7:$M$72,7,FALSE)),"",VLOOKUP($A18,'Základní kolo'!$A$7:$M$72,7,FALSE))</f>
        <v>77971</v>
      </c>
      <c r="E18" s="44" t="str">
        <f>IF(ISERROR(VLOOKUP($A18,'Základní kolo'!$A$7:$M$72,8,FALSE)),"",VLOOKUP($A18,'Základní kolo'!$A$7:$M$72,8,FALSE))</f>
        <v>Kasl Vojtěch</v>
      </c>
      <c r="F18" s="43">
        <f>IF(ISERROR(VLOOKUP($A18,'Základní kolo'!$A$7:$M$72,9,FALSE)),"",VLOOKUP($A18,'Základní kolo'!$A$7:$M$72,9,FALSE))</f>
        <v>2006</v>
      </c>
      <c r="G18" s="44" t="str">
        <f>IF(ISERROR(VLOOKUP($A18,'Základní kolo'!$A$7:$M$72,10,FALSE)),"",VLOOKUP($A18,'Základní kolo'!$A$7:$M$72,10,FALSE))</f>
        <v>Želčany</v>
      </c>
      <c r="H18" s="45">
        <f>IF(ISERROR(VLOOKUP($A18,'Základní kolo'!$A$7:$M$72,11,FALSE)),"",VLOOKUP($A18,'Základní kolo'!$A$7:$M$72,11,FALSE))</f>
        <v>20.36</v>
      </c>
      <c r="I18" s="45">
        <f>IF(ISERROR(VLOOKUP($A18,'Základní kolo'!$A$7:$M$72,12,FALSE)),"",VLOOKUP($A18,'Základní kolo'!$A$7:$M$72,12,FALSE))</f>
        <v>18.51</v>
      </c>
      <c r="J18" s="46">
        <f>IF(ISERROR(VLOOKUP($A18,'Základní kolo'!$A$7:$M$72,13,FALSE)),"",VLOOKUP($A18,'Základní kolo'!$A$7:$M$72,13,FALSE))</f>
        <v>18.51</v>
      </c>
    </row>
    <row r="19" spans="1:10" s="5" customFormat="1" ht="12.75">
      <c r="A19" s="5">
        <v>13</v>
      </c>
      <c r="B19" s="41">
        <f>IF(ISERROR(VLOOKUP($A19,'Základní kolo'!$A$7:$M$72,5,FALSE)),"",VLOOKUP($A19,'Základní kolo'!$A$7:$M$72,5,FALSE))</f>
        <v>13</v>
      </c>
      <c r="C19" s="42">
        <f>IF(ISERROR(VLOOKUP($A19,'Základní kolo'!$A$7:$M$72,6,FALSE)),"",VLOOKUP($A19,'Základní kolo'!$A$7:$M$72,6,FALSE))</f>
        <v>137</v>
      </c>
      <c r="D19" s="43">
        <f>IF(ISERROR(VLOOKUP($A19,'Základní kolo'!$A$7:$M$72,7,FALSE)),"",VLOOKUP($A19,'Základní kolo'!$A$7:$M$72,7,FALSE))</f>
        <v>79991</v>
      </c>
      <c r="E19" s="44" t="str">
        <f>IF(ISERROR(VLOOKUP($A19,'Základní kolo'!$A$7:$M$72,8,FALSE)),"",VLOOKUP($A19,'Základní kolo'!$A$7:$M$72,8,FALSE))</f>
        <v>Pekárek Tobiáš</v>
      </c>
      <c r="F19" s="43">
        <f>IF(ISERROR(VLOOKUP($A19,'Základní kolo'!$A$7:$M$72,9,FALSE)),"",VLOOKUP($A19,'Základní kolo'!$A$7:$M$72,9,FALSE))</f>
        <v>2006</v>
      </c>
      <c r="G19" s="44" t="str">
        <f>IF(ISERROR(VLOOKUP($A19,'Základní kolo'!$A$7:$M$72,10,FALSE)),"",VLOOKUP($A19,'Základní kolo'!$A$7:$M$72,10,FALSE))</f>
        <v>Mistřín</v>
      </c>
      <c r="H19" s="45">
        <f>IF(ISERROR(VLOOKUP($A19,'Základní kolo'!$A$7:$M$72,11,FALSE)),"",VLOOKUP($A19,'Základní kolo'!$A$7:$M$72,11,FALSE))</f>
        <v>18.65</v>
      </c>
      <c r="I19" s="45">
        <f>IF(ISERROR(VLOOKUP($A19,'Základní kolo'!$A$7:$M$72,12,FALSE)),"",VLOOKUP($A19,'Základní kolo'!$A$7:$M$72,12,FALSE))</f>
        <v>18.52</v>
      </c>
      <c r="J19" s="46">
        <f>IF(ISERROR(VLOOKUP($A19,'Základní kolo'!$A$7:$M$72,13,FALSE)),"",VLOOKUP($A19,'Základní kolo'!$A$7:$M$72,13,FALSE))</f>
        <v>18.52</v>
      </c>
    </row>
    <row r="20" spans="1:10" s="5" customFormat="1" ht="12.75">
      <c r="A20" s="5">
        <v>14</v>
      </c>
      <c r="B20" s="41">
        <f>IF(ISERROR(VLOOKUP($A20,'Základní kolo'!$A$7:$M$72,5,FALSE)),"",VLOOKUP($A20,'Základní kolo'!$A$7:$M$72,5,FALSE))</f>
        <v>14</v>
      </c>
      <c r="C20" s="42">
        <f>IF(ISERROR(VLOOKUP($A20,'Základní kolo'!$A$7:$M$72,6,FALSE)),"",VLOOKUP($A20,'Základní kolo'!$A$7:$M$72,6,FALSE))</f>
        <v>121</v>
      </c>
      <c r="D20" s="43">
        <f>IF(ISERROR(VLOOKUP($A20,'Základní kolo'!$A$7:$M$72,7,FALSE)),"",VLOOKUP($A20,'Základní kolo'!$A$7:$M$72,7,FALSE))</f>
        <v>39811</v>
      </c>
      <c r="E20" s="44" t="str">
        <f>IF(ISERROR(VLOOKUP($A20,'Základní kolo'!$A$7:$M$72,8,FALSE)),"",VLOOKUP($A20,'Základní kolo'!$A$7:$M$72,8,FALSE))</f>
        <v>Matějček David</v>
      </c>
      <c r="F20" s="43">
        <f>IF(ISERROR(VLOOKUP($A20,'Základní kolo'!$A$7:$M$72,9,FALSE)),"",VLOOKUP($A20,'Základní kolo'!$A$7:$M$72,9,FALSE))</f>
        <v>2006</v>
      </c>
      <c r="G20" s="44" t="str">
        <f>IF(ISERROR(VLOOKUP($A20,'Základní kolo'!$A$7:$M$72,10,FALSE)),"",VLOOKUP($A20,'Základní kolo'!$A$7:$M$72,10,FALSE))</f>
        <v>Bludov</v>
      </c>
      <c r="H20" s="45">
        <f>IF(ISERROR(VLOOKUP($A20,'Základní kolo'!$A$7:$M$72,11,FALSE)),"",VLOOKUP($A20,'Základní kolo'!$A$7:$M$72,11,FALSE))</f>
        <v>18.92</v>
      </c>
      <c r="I20" s="45">
        <f>IF(ISERROR(VLOOKUP($A20,'Základní kolo'!$A$7:$M$72,12,FALSE)),"",VLOOKUP($A20,'Základní kolo'!$A$7:$M$72,12,FALSE))</f>
        <v>18.52</v>
      </c>
      <c r="J20" s="46">
        <f>IF(ISERROR(VLOOKUP($A20,'Základní kolo'!$A$7:$M$72,13,FALSE)),"",VLOOKUP($A20,'Základní kolo'!$A$7:$M$72,13,FALSE))</f>
        <v>18.52</v>
      </c>
    </row>
    <row r="21" spans="1:10" s="5" customFormat="1" ht="12.75">
      <c r="A21" s="5">
        <v>15</v>
      </c>
      <c r="B21" s="41">
        <f>IF(ISERROR(VLOOKUP($A21,'Základní kolo'!$A$7:$M$72,5,FALSE)),"",VLOOKUP($A21,'Základní kolo'!$A$7:$M$72,5,FALSE))</f>
        <v>15</v>
      </c>
      <c r="C21" s="42">
        <f>IF(ISERROR(VLOOKUP($A21,'Základní kolo'!$A$7:$M$72,6,FALSE)),"",VLOOKUP($A21,'Základní kolo'!$A$7:$M$72,6,FALSE))</f>
        <v>115</v>
      </c>
      <c r="D21" s="43">
        <f>IF(ISERROR(VLOOKUP($A21,'Základní kolo'!$A$7:$M$72,7,FALSE)),"",VLOOKUP($A21,'Základní kolo'!$A$7:$M$72,7,FALSE))</f>
        <v>72161</v>
      </c>
      <c r="E21" s="44" t="str">
        <f>IF(ISERROR(VLOOKUP($A21,'Základní kolo'!$A$7:$M$72,8,FALSE)),"",VLOOKUP($A21,'Základní kolo'!$A$7:$M$72,8,FALSE))</f>
        <v>Zouhar Filip</v>
      </c>
      <c r="F21" s="43">
        <f>IF(ISERROR(VLOOKUP($A21,'Základní kolo'!$A$7:$M$72,9,FALSE)),"",VLOOKUP($A21,'Základní kolo'!$A$7:$M$72,9,FALSE))</f>
        <v>2006</v>
      </c>
      <c r="G21" s="44" t="str">
        <f>IF(ISERROR(VLOOKUP($A21,'Základní kolo'!$A$7:$M$72,10,FALSE)),"",VLOOKUP($A21,'Základní kolo'!$A$7:$M$72,10,FALSE))</f>
        <v>Senetářov</v>
      </c>
      <c r="H21" s="45">
        <f>IF(ISERROR(VLOOKUP($A21,'Základní kolo'!$A$7:$M$72,11,FALSE)),"",VLOOKUP($A21,'Základní kolo'!$A$7:$M$72,11,FALSE))</f>
        <v>18.83</v>
      </c>
      <c r="I21" s="45">
        <f>IF(ISERROR(VLOOKUP($A21,'Základní kolo'!$A$7:$M$72,12,FALSE)),"",VLOOKUP($A21,'Základní kolo'!$A$7:$M$72,12,FALSE))</f>
        <v>18.56</v>
      </c>
      <c r="J21" s="46">
        <f>IF(ISERROR(VLOOKUP($A21,'Základní kolo'!$A$7:$M$72,13,FALSE)),"",VLOOKUP($A21,'Základní kolo'!$A$7:$M$72,13,FALSE))</f>
        <v>18.56</v>
      </c>
    </row>
    <row r="22" spans="1:10" s="5" customFormat="1" ht="12.75">
      <c r="A22" s="5">
        <v>16</v>
      </c>
      <c r="B22" s="41">
        <f>IF(ISERROR(VLOOKUP($A22,'Základní kolo'!$A$7:$M$72,5,FALSE)),"",VLOOKUP($A22,'Základní kolo'!$A$7:$M$72,5,FALSE))</f>
        <v>16</v>
      </c>
      <c r="C22" s="42">
        <f>IF(ISERROR(VLOOKUP($A22,'Základní kolo'!$A$7:$M$72,6,FALSE)),"",VLOOKUP($A22,'Základní kolo'!$A$7:$M$72,6,FALSE))</f>
        <v>107</v>
      </c>
      <c r="D22" s="43">
        <f>IF(ISERROR(VLOOKUP($A22,'Základní kolo'!$A$7:$M$72,7,FALSE)),"",VLOOKUP($A22,'Základní kolo'!$A$7:$M$72,7,FALSE))</f>
        <v>69201</v>
      </c>
      <c r="E22" s="44" t="str">
        <f>IF(ISERROR(VLOOKUP($A22,'Základní kolo'!$A$7:$M$72,8,FALSE)),"",VLOOKUP($A22,'Základní kolo'!$A$7:$M$72,8,FALSE))</f>
        <v>Moravčík Daniel</v>
      </c>
      <c r="F22" s="43">
        <f>IF(ISERROR(VLOOKUP($A22,'Základní kolo'!$A$7:$M$72,9,FALSE)),"",VLOOKUP($A22,'Základní kolo'!$A$7:$M$72,9,FALSE))</f>
        <v>2005</v>
      </c>
      <c r="G22" s="44" t="str">
        <f>IF(ISERROR(VLOOKUP($A22,'Základní kolo'!$A$7:$M$72,10,FALSE)),"",VLOOKUP($A22,'Základní kolo'!$A$7:$M$72,10,FALSE))</f>
        <v>Těchov</v>
      </c>
      <c r="H22" s="45">
        <f>IF(ISERROR(VLOOKUP($A22,'Základní kolo'!$A$7:$M$72,11,FALSE)),"",VLOOKUP($A22,'Základní kolo'!$A$7:$M$72,11,FALSE))</f>
        <v>18.58</v>
      </c>
      <c r="I22" s="45">
        <f>IF(ISERROR(VLOOKUP($A22,'Základní kolo'!$A$7:$M$72,12,FALSE)),"",VLOOKUP($A22,'Základní kolo'!$A$7:$M$72,12,FALSE))</f>
        <v>18.85</v>
      </c>
      <c r="J22" s="46">
        <f>IF(ISERROR(VLOOKUP($A22,'Základní kolo'!$A$7:$M$72,13,FALSE)),"",VLOOKUP($A22,'Základní kolo'!$A$7:$M$72,13,FALSE))</f>
        <v>18.58</v>
      </c>
    </row>
    <row r="23" spans="1:10" s="5" customFormat="1" ht="12.75">
      <c r="A23" s="5">
        <v>17</v>
      </c>
      <c r="B23" s="41">
        <f>IF(ISERROR(VLOOKUP($A23,'Základní kolo'!$A$7:$M$72,5,FALSE)),"",VLOOKUP($A23,'Základní kolo'!$A$7:$M$72,5,FALSE))</f>
        <v>17</v>
      </c>
      <c r="C23" s="42">
        <f>IF(ISERROR(VLOOKUP($A23,'Základní kolo'!$A$7:$M$72,6,FALSE)),"",VLOOKUP($A23,'Základní kolo'!$A$7:$M$72,6,FALSE))</f>
        <v>117</v>
      </c>
      <c r="D23" s="43">
        <f>IF(ISERROR(VLOOKUP($A23,'Základní kolo'!$A$7:$M$72,7,FALSE)),"",VLOOKUP($A23,'Základní kolo'!$A$7:$M$72,7,FALSE))</f>
        <v>64661</v>
      </c>
      <c r="E23" s="44" t="str">
        <f>IF(ISERROR(VLOOKUP($A23,'Základní kolo'!$A$7:$M$72,8,FALSE)),"",VLOOKUP($A23,'Základní kolo'!$A$7:$M$72,8,FALSE))</f>
        <v>Habart Jonáš</v>
      </c>
      <c r="F23" s="43">
        <f>IF(ISERROR(VLOOKUP($A23,'Základní kolo'!$A$7:$M$72,9,FALSE)),"",VLOOKUP($A23,'Základní kolo'!$A$7:$M$72,9,FALSE))</f>
        <v>2005</v>
      </c>
      <c r="G23" s="44" t="str">
        <f>IF(ISERROR(VLOOKUP($A23,'Základní kolo'!$A$7:$M$72,10,FALSE)),"",VLOOKUP($A23,'Základní kolo'!$A$7:$M$72,10,FALSE))</f>
        <v>Počepice</v>
      </c>
      <c r="H23" s="45">
        <f>IF(ISERROR(VLOOKUP($A23,'Základní kolo'!$A$7:$M$72,11,FALSE)),"",VLOOKUP($A23,'Základní kolo'!$A$7:$M$72,11,FALSE))</f>
        <v>18.59</v>
      </c>
      <c r="I23" s="45" t="str">
        <f>IF(ISERROR(VLOOKUP($A23,'Základní kolo'!$A$7:$M$72,12,FALSE)),"",VLOOKUP($A23,'Základní kolo'!$A$7:$M$72,12,FALSE))</f>
        <v>NP</v>
      </c>
      <c r="J23" s="46">
        <f>IF(ISERROR(VLOOKUP($A23,'Základní kolo'!$A$7:$M$72,13,FALSE)),"",VLOOKUP($A23,'Základní kolo'!$A$7:$M$72,13,FALSE))</f>
        <v>18.59</v>
      </c>
    </row>
    <row r="24" spans="1:10" s="5" customFormat="1" ht="12.75">
      <c r="A24" s="5">
        <v>18</v>
      </c>
      <c r="B24" s="41">
        <f>IF(ISERROR(VLOOKUP($A24,'Základní kolo'!$A$7:$M$72,5,FALSE)),"",VLOOKUP($A24,'Základní kolo'!$A$7:$M$72,5,FALSE))</f>
        <v>18</v>
      </c>
      <c r="C24" s="42">
        <f>IF(ISERROR(VLOOKUP($A24,'Základní kolo'!$A$7:$M$72,6,FALSE)),"",VLOOKUP($A24,'Základní kolo'!$A$7:$M$72,6,FALSE))</f>
        <v>110</v>
      </c>
      <c r="D24" s="43">
        <f>IF(ISERROR(VLOOKUP($A24,'Základní kolo'!$A$7:$M$72,7,FALSE)),"",VLOOKUP($A24,'Základní kolo'!$A$7:$M$72,7,FALSE))</f>
        <v>78591</v>
      </c>
      <c r="E24" s="44" t="str">
        <f>IF(ISERROR(VLOOKUP($A24,'Základní kolo'!$A$7:$M$72,8,FALSE)),"",VLOOKUP($A24,'Základní kolo'!$A$7:$M$72,8,FALSE))</f>
        <v>Častoral Adam</v>
      </c>
      <c r="F24" s="43">
        <f>IF(ISERROR(VLOOKUP($A24,'Základní kolo'!$A$7:$M$72,9,FALSE)),"",VLOOKUP($A24,'Základní kolo'!$A$7:$M$72,9,FALSE))</f>
        <v>2005</v>
      </c>
      <c r="G24" s="44" t="str">
        <f>IF(ISERROR(VLOOKUP($A24,'Základní kolo'!$A$7:$M$72,10,FALSE)),"",VLOOKUP($A24,'Základní kolo'!$A$7:$M$72,10,FALSE))</f>
        <v>Drahonice</v>
      </c>
      <c r="H24" s="45">
        <f>IF(ISERROR(VLOOKUP($A24,'Základní kolo'!$A$7:$M$72,11,FALSE)),"",VLOOKUP($A24,'Základní kolo'!$A$7:$M$72,11,FALSE))</f>
        <v>18.6</v>
      </c>
      <c r="I24" s="45" t="str">
        <f>IF(ISERROR(VLOOKUP($A24,'Základní kolo'!$A$7:$M$72,12,FALSE)),"",VLOOKUP($A24,'Základní kolo'!$A$7:$M$72,12,FALSE))</f>
        <v>NP</v>
      </c>
      <c r="J24" s="46">
        <f>IF(ISERROR(VLOOKUP($A24,'Základní kolo'!$A$7:$M$72,13,FALSE)),"",VLOOKUP($A24,'Základní kolo'!$A$7:$M$72,13,FALSE))</f>
        <v>18.6</v>
      </c>
    </row>
    <row r="25" spans="1:10" s="5" customFormat="1" ht="12.75">
      <c r="A25" s="5">
        <v>19</v>
      </c>
      <c r="B25" s="41">
        <f>IF(ISERROR(VLOOKUP($A25,'Základní kolo'!$A$7:$M$72,5,FALSE)),"",VLOOKUP($A25,'Základní kolo'!$A$7:$M$72,5,FALSE))</f>
        <v>19</v>
      </c>
      <c r="C25" s="42">
        <f>IF(ISERROR(VLOOKUP($A25,'Základní kolo'!$A$7:$M$72,6,FALSE)),"",VLOOKUP($A25,'Základní kolo'!$A$7:$M$72,6,FALSE))</f>
        <v>136</v>
      </c>
      <c r="D25" s="43">
        <f>IF(ISERROR(VLOOKUP($A25,'Základní kolo'!$A$7:$M$72,7,FALSE)),"",VLOOKUP($A25,'Základní kolo'!$A$7:$M$72,7,FALSE))</f>
        <v>30601</v>
      </c>
      <c r="E25" s="44" t="str">
        <f>IF(ISERROR(VLOOKUP($A25,'Základní kolo'!$A$7:$M$72,8,FALSE)),"",VLOOKUP($A25,'Základní kolo'!$A$7:$M$72,8,FALSE))</f>
        <v>Rezner Michal</v>
      </c>
      <c r="F25" s="43">
        <f>IF(ISERROR(VLOOKUP($A25,'Základní kolo'!$A$7:$M$72,9,FALSE)),"",VLOOKUP($A25,'Základní kolo'!$A$7:$M$72,9,FALSE))</f>
        <v>2005</v>
      </c>
      <c r="G25" s="44" t="str">
        <f>IF(ISERROR(VLOOKUP($A25,'Základní kolo'!$A$7:$M$72,10,FALSE)),"",VLOOKUP($A25,'Základní kolo'!$A$7:$M$72,10,FALSE))</f>
        <v>Uhlířské Janovice</v>
      </c>
      <c r="H25" s="45">
        <f>IF(ISERROR(VLOOKUP($A25,'Základní kolo'!$A$7:$M$72,11,FALSE)),"",VLOOKUP($A25,'Základní kolo'!$A$7:$M$72,11,FALSE))</f>
        <v>20.31</v>
      </c>
      <c r="I25" s="45">
        <f>IF(ISERROR(VLOOKUP($A25,'Základní kolo'!$A$7:$M$72,12,FALSE)),"",VLOOKUP($A25,'Základní kolo'!$A$7:$M$72,12,FALSE))</f>
        <v>18.63</v>
      </c>
      <c r="J25" s="46">
        <f>IF(ISERROR(VLOOKUP($A25,'Základní kolo'!$A$7:$M$72,13,FALSE)),"",VLOOKUP($A25,'Základní kolo'!$A$7:$M$72,13,FALSE))</f>
        <v>18.63</v>
      </c>
    </row>
    <row r="26" spans="1:10" s="5" customFormat="1" ht="12.75">
      <c r="A26" s="5">
        <v>20</v>
      </c>
      <c r="B26" s="41">
        <f>IF(ISERROR(VLOOKUP($A26,'Základní kolo'!$A$7:$M$72,5,FALSE)),"",VLOOKUP($A26,'Základní kolo'!$A$7:$M$72,5,FALSE))</f>
        <v>20</v>
      </c>
      <c r="C26" s="42">
        <f>IF(ISERROR(VLOOKUP($A26,'Základní kolo'!$A$7:$M$72,6,FALSE)),"",VLOOKUP($A26,'Základní kolo'!$A$7:$M$72,6,FALSE))</f>
        <v>134</v>
      </c>
      <c r="D26" s="43">
        <f>IF(ISERROR(VLOOKUP($A26,'Základní kolo'!$A$7:$M$72,7,FALSE)),"",VLOOKUP($A26,'Základní kolo'!$A$7:$M$72,7,FALSE))</f>
        <v>80081</v>
      </c>
      <c r="E26" s="44" t="str">
        <f>IF(ISERROR(VLOOKUP($A26,'Základní kolo'!$A$7:$M$72,8,FALSE)),"",VLOOKUP($A26,'Základní kolo'!$A$7:$M$72,8,FALSE))</f>
        <v>Tomášek Vilém</v>
      </c>
      <c r="F26" s="43">
        <f>IF(ISERROR(VLOOKUP($A26,'Základní kolo'!$A$7:$M$72,9,FALSE)),"",VLOOKUP($A26,'Základní kolo'!$A$7:$M$72,9,FALSE))</f>
        <v>2005</v>
      </c>
      <c r="G26" s="44" t="str">
        <f>IF(ISERROR(VLOOKUP($A26,'Základní kolo'!$A$7:$M$72,10,FALSE)),"",VLOOKUP($A26,'Základní kolo'!$A$7:$M$72,10,FALSE))</f>
        <v>Nový Malín</v>
      </c>
      <c r="H26" s="45">
        <f>IF(ISERROR(VLOOKUP($A26,'Základní kolo'!$A$7:$M$72,11,FALSE)),"",VLOOKUP($A26,'Základní kolo'!$A$7:$M$72,11,FALSE))</f>
        <v>18.68</v>
      </c>
      <c r="I26" s="45">
        <f>IF(ISERROR(VLOOKUP($A26,'Základní kolo'!$A$7:$M$72,12,FALSE)),"",VLOOKUP($A26,'Základní kolo'!$A$7:$M$72,12,FALSE))</f>
        <v>18.82</v>
      </c>
      <c r="J26" s="46">
        <f>IF(ISERROR(VLOOKUP($A26,'Základní kolo'!$A$7:$M$72,13,FALSE)),"",VLOOKUP($A26,'Základní kolo'!$A$7:$M$72,13,FALSE))</f>
        <v>18.68</v>
      </c>
    </row>
    <row r="27" spans="1:10" s="5" customFormat="1" ht="12.75">
      <c r="A27" s="5">
        <v>21</v>
      </c>
      <c r="B27" s="41">
        <f>IF(ISERROR(VLOOKUP($A27,'Základní kolo'!$A$7:$M$72,5,FALSE)),"",VLOOKUP($A27,'Základní kolo'!$A$7:$M$72,5,FALSE))</f>
        <v>21</v>
      </c>
      <c r="C27" s="42">
        <f>IF(ISERROR(VLOOKUP($A27,'Základní kolo'!$A$7:$M$72,6,FALSE)),"",VLOOKUP($A27,'Základní kolo'!$A$7:$M$72,6,FALSE))</f>
        <v>106</v>
      </c>
      <c r="D27" s="43">
        <f>IF(ISERROR(VLOOKUP($A27,'Základní kolo'!$A$7:$M$72,7,FALSE)),"",VLOOKUP($A27,'Základní kolo'!$A$7:$M$72,7,FALSE))</f>
        <v>70031</v>
      </c>
      <c r="E27" s="44" t="str">
        <f>IF(ISERROR(VLOOKUP($A27,'Základní kolo'!$A$7:$M$72,8,FALSE)),"",VLOOKUP($A27,'Základní kolo'!$A$7:$M$72,8,FALSE))</f>
        <v>Orava Tomáš</v>
      </c>
      <c r="F27" s="43">
        <f>IF(ISERROR(VLOOKUP($A27,'Základní kolo'!$A$7:$M$72,9,FALSE)),"",VLOOKUP($A27,'Základní kolo'!$A$7:$M$72,9,FALSE))</f>
        <v>2005</v>
      </c>
      <c r="G27" s="44" t="str">
        <f>IF(ISERROR(VLOOKUP($A27,'Základní kolo'!$A$7:$M$72,10,FALSE)),"",VLOOKUP($A27,'Základní kolo'!$A$7:$M$72,10,FALSE))</f>
        <v>Chodov</v>
      </c>
      <c r="H27" s="45">
        <f>IF(ISERROR(VLOOKUP($A27,'Základní kolo'!$A$7:$M$72,11,FALSE)),"",VLOOKUP($A27,'Základní kolo'!$A$7:$M$72,11,FALSE))</f>
        <v>18.99</v>
      </c>
      <c r="I27" s="45">
        <f>IF(ISERROR(VLOOKUP($A27,'Základní kolo'!$A$7:$M$72,12,FALSE)),"",VLOOKUP($A27,'Základní kolo'!$A$7:$M$72,12,FALSE))</f>
        <v>18.92</v>
      </c>
      <c r="J27" s="46">
        <f>IF(ISERROR(VLOOKUP($A27,'Základní kolo'!$A$7:$M$72,13,FALSE)),"",VLOOKUP($A27,'Základní kolo'!$A$7:$M$72,13,FALSE))</f>
        <v>18.92</v>
      </c>
    </row>
    <row r="28" spans="1:10" s="5" customFormat="1" ht="12.75">
      <c r="A28" s="5">
        <v>22</v>
      </c>
      <c r="B28" s="41">
        <f>IF(ISERROR(VLOOKUP($A28,'Základní kolo'!$A$7:$M$72,5,FALSE)),"",VLOOKUP($A28,'Základní kolo'!$A$7:$M$72,5,FALSE))</f>
        <v>22</v>
      </c>
      <c r="C28" s="42">
        <f>IF(ISERROR(VLOOKUP($A28,'Základní kolo'!$A$7:$M$72,6,FALSE)),"",VLOOKUP($A28,'Základní kolo'!$A$7:$M$72,6,FALSE))</f>
        <v>129</v>
      </c>
      <c r="D28" s="43">
        <f>IF(ISERROR(VLOOKUP($A28,'Základní kolo'!$A$7:$M$72,7,FALSE)),"",VLOOKUP($A28,'Základní kolo'!$A$7:$M$72,7,FALSE))</f>
        <v>64681</v>
      </c>
      <c r="E28" s="44" t="str">
        <f>IF(ISERROR(VLOOKUP($A28,'Základní kolo'!$A$7:$M$72,8,FALSE)),"",VLOOKUP($A28,'Základní kolo'!$A$7:$M$72,8,FALSE))</f>
        <v>Šíbal David</v>
      </c>
      <c r="F28" s="43">
        <f>IF(ISERROR(VLOOKUP($A28,'Základní kolo'!$A$7:$M$72,9,FALSE)),"",VLOOKUP($A28,'Základní kolo'!$A$7:$M$72,9,FALSE))</f>
        <v>2005</v>
      </c>
      <c r="G28" s="44" t="str">
        <f>IF(ISERROR(VLOOKUP($A28,'Základní kolo'!$A$7:$M$72,10,FALSE)),"",VLOOKUP($A28,'Základní kolo'!$A$7:$M$72,10,FALSE))</f>
        <v>Počepice</v>
      </c>
      <c r="H28" s="45">
        <f>IF(ISERROR(VLOOKUP($A28,'Základní kolo'!$A$7:$M$72,11,FALSE)),"",VLOOKUP($A28,'Základní kolo'!$A$7:$M$72,11,FALSE))</f>
        <v>19.42</v>
      </c>
      <c r="I28" s="45">
        <f>IF(ISERROR(VLOOKUP($A28,'Základní kolo'!$A$7:$M$72,12,FALSE)),"",VLOOKUP($A28,'Základní kolo'!$A$7:$M$72,12,FALSE))</f>
        <v>19</v>
      </c>
      <c r="J28" s="46">
        <f>IF(ISERROR(VLOOKUP($A28,'Základní kolo'!$A$7:$M$72,13,FALSE)),"",VLOOKUP($A28,'Základní kolo'!$A$7:$M$72,13,FALSE))</f>
        <v>19</v>
      </c>
    </row>
    <row r="29" spans="1:10" s="5" customFormat="1" ht="12.75">
      <c r="A29" s="5">
        <v>23</v>
      </c>
      <c r="B29" s="41">
        <f>IF(ISERROR(VLOOKUP($A29,'Základní kolo'!$A$7:$M$72,5,FALSE)),"",VLOOKUP($A29,'Základní kolo'!$A$7:$M$72,5,FALSE))</f>
        <v>23</v>
      </c>
      <c r="C29" s="42">
        <f>IF(ISERROR(VLOOKUP($A29,'Základní kolo'!$A$7:$M$72,6,FALSE)),"",VLOOKUP($A29,'Základní kolo'!$A$7:$M$72,6,FALSE))</f>
        <v>133</v>
      </c>
      <c r="D29" s="43">
        <f>IF(ISERROR(VLOOKUP($A29,'Základní kolo'!$A$7:$M$72,7,FALSE)),"",VLOOKUP($A29,'Základní kolo'!$A$7:$M$72,7,FALSE))</f>
        <v>78421</v>
      </c>
      <c r="E29" s="44" t="str">
        <f>IF(ISERROR(VLOOKUP($A29,'Základní kolo'!$A$7:$M$72,8,FALSE)),"",VLOOKUP($A29,'Základní kolo'!$A$7:$M$72,8,FALSE))</f>
        <v>Pudil Lukáš</v>
      </c>
      <c r="F29" s="43">
        <f>IF(ISERROR(VLOOKUP($A29,'Základní kolo'!$A$7:$M$72,9,FALSE)),"",VLOOKUP($A29,'Základní kolo'!$A$7:$M$72,9,FALSE))</f>
        <v>2005</v>
      </c>
      <c r="G29" s="44" t="str">
        <f>IF(ISERROR(VLOOKUP($A29,'Základní kolo'!$A$7:$M$72,10,FALSE)),"",VLOOKUP($A29,'Základní kolo'!$A$7:$M$72,10,FALSE))</f>
        <v>Holýšov</v>
      </c>
      <c r="H29" s="45">
        <f>IF(ISERROR(VLOOKUP($A29,'Základní kolo'!$A$7:$M$72,11,FALSE)),"",VLOOKUP($A29,'Základní kolo'!$A$7:$M$72,11,FALSE))</f>
        <v>19.05</v>
      </c>
      <c r="I29" s="45">
        <f>IF(ISERROR(VLOOKUP($A29,'Základní kolo'!$A$7:$M$72,12,FALSE)),"",VLOOKUP($A29,'Základní kolo'!$A$7:$M$72,12,FALSE))</f>
        <v>21.21</v>
      </c>
      <c r="J29" s="46">
        <f>IF(ISERROR(VLOOKUP($A29,'Základní kolo'!$A$7:$M$72,13,FALSE)),"",VLOOKUP($A29,'Základní kolo'!$A$7:$M$72,13,FALSE))</f>
        <v>19.05</v>
      </c>
    </row>
    <row r="30" spans="1:10" s="5" customFormat="1" ht="12.75">
      <c r="A30" s="5">
        <v>24</v>
      </c>
      <c r="B30" s="41">
        <f>IF(ISERROR(VLOOKUP($A30,'Základní kolo'!$A$7:$M$72,5,FALSE)),"",VLOOKUP($A30,'Základní kolo'!$A$7:$M$72,5,FALSE))</f>
        <v>24</v>
      </c>
      <c r="C30" s="42">
        <f>IF(ISERROR(VLOOKUP($A30,'Základní kolo'!$A$7:$M$72,6,FALSE)),"",VLOOKUP($A30,'Základní kolo'!$A$7:$M$72,6,FALSE))</f>
        <v>102</v>
      </c>
      <c r="D30" s="43">
        <f>IF(ISERROR(VLOOKUP($A30,'Základní kolo'!$A$7:$M$72,7,FALSE)),"",VLOOKUP($A30,'Základní kolo'!$A$7:$M$72,7,FALSE))</f>
        <v>79821</v>
      </c>
      <c r="E30" s="44" t="str">
        <f>IF(ISERROR(VLOOKUP($A30,'Základní kolo'!$A$7:$M$72,8,FALSE)),"",VLOOKUP($A30,'Základní kolo'!$A$7:$M$72,8,FALSE))</f>
        <v>Bělský Adam</v>
      </c>
      <c r="F30" s="43">
        <f>IF(ISERROR(VLOOKUP($A30,'Základní kolo'!$A$7:$M$72,9,FALSE)),"",VLOOKUP($A30,'Základní kolo'!$A$7:$M$72,9,FALSE))</f>
        <v>2006</v>
      </c>
      <c r="G30" s="44" t="str">
        <f>IF(ISERROR(VLOOKUP($A30,'Základní kolo'!$A$7:$M$72,10,FALSE)),"",VLOOKUP($A30,'Základní kolo'!$A$7:$M$72,10,FALSE))</f>
        <v>Krouna</v>
      </c>
      <c r="H30" s="45">
        <f>IF(ISERROR(VLOOKUP($A30,'Základní kolo'!$A$7:$M$72,11,FALSE)),"",VLOOKUP($A30,'Základní kolo'!$A$7:$M$72,11,FALSE))</f>
        <v>19.12</v>
      </c>
      <c r="I30" s="45">
        <f>IF(ISERROR(VLOOKUP($A30,'Základní kolo'!$A$7:$M$72,12,FALSE)),"",VLOOKUP($A30,'Základní kolo'!$A$7:$M$72,12,FALSE))</f>
        <v>23.72</v>
      </c>
      <c r="J30" s="46">
        <f>IF(ISERROR(VLOOKUP($A30,'Základní kolo'!$A$7:$M$72,13,FALSE)),"",VLOOKUP($A30,'Základní kolo'!$A$7:$M$72,13,FALSE))</f>
        <v>19.12</v>
      </c>
    </row>
    <row r="31" spans="1:10" s="5" customFormat="1" ht="12.75">
      <c r="A31" s="5">
        <v>25</v>
      </c>
      <c r="B31" s="41">
        <f>IF(ISERROR(VLOOKUP($A31,'Základní kolo'!$A$7:$M$72,5,FALSE)),"",VLOOKUP($A31,'Základní kolo'!$A$7:$M$72,5,FALSE))</f>
        <v>25</v>
      </c>
      <c r="C31" s="42">
        <f>IF(ISERROR(VLOOKUP($A31,'Základní kolo'!$A$7:$M$72,6,FALSE)),"",VLOOKUP($A31,'Základní kolo'!$A$7:$M$72,6,FALSE))</f>
        <v>131</v>
      </c>
      <c r="D31" s="43">
        <f>IF(ISERROR(VLOOKUP($A31,'Základní kolo'!$A$7:$M$72,7,FALSE)),"",VLOOKUP($A31,'Základní kolo'!$A$7:$M$72,7,FALSE))</f>
        <v>61191</v>
      </c>
      <c r="E31" s="44" t="str">
        <f>IF(ISERROR(VLOOKUP($A31,'Základní kolo'!$A$7:$M$72,8,FALSE)),"",VLOOKUP($A31,'Základní kolo'!$A$7:$M$72,8,FALSE))</f>
        <v>Renda David</v>
      </c>
      <c r="F31" s="43">
        <f>IF(ISERROR(VLOOKUP($A31,'Základní kolo'!$A$7:$M$72,9,FALSE)),"",VLOOKUP($A31,'Základní kolo'!$A$7:$M$72,9,FALSE))</f>
        <v>2005</v>
      </c>
      <c r="G31" s="44" t="str">
        <f>IF(ISERROR(VLOOKUP($A31,'Základní kolo'!$A$7:$M$72,10,FALSE)),"",VLOOKUP($A31,'Základní kolo'!$A$7:$M$72,10,FALSE))</f>
        <v>Bludov</v>
      </c>
      <c r="H31" s="45">
        <f>IF(ISERROR(VLOOKUP($A31,'Základní kolo'!$A$7:$M$72,11,FALSE)),"",VLOOKUP($A31,'Základní kolo'!$A$7:$M$72,11,FALSE))</f>
        <v>26.28</v>
      </c>
      <c r="I31" s="45">
        <f>IF(ISERROR(VLOOKUP($A31,'Základní kolo'!$A$7:$M$72,12,FALSE)),"",VLOOKUP($A31,'Základní kolo'!$A$7:$M$72,12,FALSE))</f>
        <v>19.19</v>
      </c>
      <c r="J31" s="46">
        <f>IF(ISERROR(VLOOKUP($A31,'Základní kolo'!$A$7:$M$72,13,FALSE)),"",VLOOKUP($A31,'Základní kolo'!$A$7:$M$72,13,FALSE))</f>
        <v>19.19</v>
      </c>
    </row>
    <row r="32" spans="1:10" s="5" customFormat="1" ht="12.75">
      <c r="A32" s="5">
        <v>26</v>
      </c>
      <c r="B32" s="41">
        <f>IF(ISERROR(VLOOKUP($A32,'Základní kolo'!$A$7:$M$72,5,FALSE)),"",VLOOKUP($A32,'Základní kolo'!$A$7:$M$72,5,FALSE))</f>
        <v>26</v>
      </c>
      <c r="C32" s="42">
        <f>IF(ISERROR(VLOOKUP($A32,'Základní kolo'!$A$7:$M$72,6,FALSE)),"",VLOOKUP($A32,'Základní kolo'!$A$7:$M$72,6,FALSE))</f>
        <v>103</v>
      </c>
      <c r="D32" s="43">
        <f>IF(ISERROR(VLOOKUP($A32,'Základní kolo'!$A$7:$M$72,7,FALSE)),"",VLOOKUP($A32,'Základní kolo'!$A$7:$M$72,7,FALSE))</f>
        <v>80221</v>
      </c>
      <c r="E32" s="44" t="str">
        <f>IF(ISERROR(VLOOKUP($A32,'Základní kolo'!$A$7:$M$72,8,FALSE)),"",VLOOKUP($A32,'Základní kolo'!$A$7:$M$72,8,FALSE))</f>
        <v>Hafiz Adam</v>
      </c>
      <c r="F32" s="43">
        <f>IF(ISERROR(VLOOKUP($A32,'Základní kolo'!$A$7:$M$72,9,FALSE)),"",VLOOKUP($A32,'Základní kolo'!$A$7:$M$72,9,FALSE))</f>
        <v>2005</v>
      </c>
      <c r="G32" s="44" t="str">
        <f>IF(ISERROR(VLOOKUP($A32,'Základní kolo'!$A$7:$M$72,10,FALSE)),"",VLOOKUP($A32,'Základní kolo'!$A$7:$M$72,10,FALSE))</f>
        <v>Praha-Písnice</v>
      </c>
      <c r="H32" s="45">
        <f>IF(ISERROR(VLOOKUP($A32,'Základní kolo'!$A$7:$M$72,11,FALSE)),"",VLOOKUP($A32,'Základní kolo'!$A$7:$M$72,11,FALSE))</f>
        <v>21.61</v>
      </c>
      <c r="I32" s="45">
        <f>IF(ISERROR(VLOOKUP($A32,'Základní kolo'!$A$7:$M$72,12,FALSE)),"",VLOOKUP($A32,'Základní kolo'!$A$7:$M$72,12,FALSE))</f>
        <v>19.21</v>
      </c>
      <c r="J32" s="46">
        <f>IF(ISERROR(VLOOKUP($A32,'Základní kolo'!$A$7:$M$72,13,FALSE)),"",VLOOKUP($A32,'Základní kolo'!$A$7:$M$72,13,FALSE))</f>
        <v>19.21</v>
      </c>
    </row>
    <row r="33" spans="1:10" s="5" customFormat="1" ht="12.75">
      <c r="A33" s="5">
        <v>27</v>
      </c>
      <c r="B33" s="41">
        <f>IF(ISERROR(VLOOKUP($A33,'Základní kolo'!$A$7:$M$72,5,FALSE)),"",VLOOKUP($A33,'Základní kolo'!$A$7:$M$72,5,FALSE))</f>
        <v>27</v>
      </c>
      <c r="C33" s="42">
        <f>IF(ISERROR(VLOOKUP($A33,'Základní kolo'!$A$7:$M$72,6,FALSE)),"",VLOOKUP($A33,'Základní kolo'!$A$7:$M$72,6,FALSE))</f>
        <v>101</v>
      </c>
      <c r="D33" s="43">
        <f>IF(ISERROR(VLOOKUP($A33,'Základní kolo'!$A$7:$M$72,7,FALSE)),"",VLOOKUP($A33,'Základní kolo'!$A$7:$M$72,7,FALSE))</f>
        <v>47111</v>
      </c>
      <c r="E33" s="44" t="str">
        <f>IF(ISERROR(VLOOKUP($A33,'Základní kolo'!$A$7:$M$72,8,FALSE)),"",VLOOKUP($A33,'Základní kolo'!$A$7:$M$72,8,FALSE))</f>
        <v>Fabiánek Jakub</v>
      </c>
      <c r="F33" s="43">
        <f>IF(ISERROR(VLOOKUP($A33,'Základní kolo'!$A$7:$M$72,9,FALSE)),"",VLOOKUP($A33,'Základní kolo'!$A$7:$M$72,9,FALSE))</f>
        <v>2005</v>
      </c>
      <c r="G33" s="44" t="str">
        <f>IF(ISERROR(VLOOKUP($A33,'Základní kolo'!$A$7:$M$72,10,FALSE)),"",VLOOKUP($A33,'Základní kolo'!$A$7:$M$72,10,FALSE))</f>
        <v>Bludov</v>
      </c>
      <c r="H33" s="45">
        <f>IF(ISERROR(VLOOKUP($A33,'Základní kolo'!$A$7:$M$72,11,FALSE)),"",VLOOKUP($A33,'Základní kolo'!$A$7:$M$72,11,FALSE))</f>
        <v>19.76</v>
      </c>
      <c r="I33" s="45">
        <f>IF(ISERROR(VLOOKUP($A33,'Základní kolo'!$A$7:$M$72,12,FALSE)),"",VLOOKUP($A33,'Základní kolo'!$A$7:$M$72,12,FALSE))</f>
        <v>19.35</v>
      </c>
      <c r="J33" s="46">
        <f>IF(ISERROR(VLOOKUP($A33,'Základní kolo'!$A$7:$M$72,13,FALSE)),"",VLOOKUP($A33,'Základní kolo'!$A$7:$M$72,13,FALSE))</f>
        <v>19.35</v>
      </c>
    </row>
    <row r="34" spans="1:10" s="5" customFormat="1" ht="12.75">
      <c r="A34" s="5">
        <v>28</v>
      </c>
      <c r="B34" s="41">
        <f>IF(ISERROR(VLOOKUP($A34,'Základní kolo'!$A$7:$M$72,5,FALSE)),"",VLOOKUP($A34,'Základní kolo'!$A$7:$M$72,5,FALSE))</f>
        <v>28</v>
      </c>
      <c r="C34" s="42">
        <f>IF(ISERROR(VLOOKUP($A34,'Základní kolo'!$A$7:$M$72,6,FALSE)),"",VLOOKUP($A34,'Základní kolo'!$A$7:$M$72,6,FALSE))</f>
        <v>113</v>
      </c>
      <c r="D34" s="43">
        <f>IF(ISERROR(VLOOKUP($A34,'Základní kolo'!$A$7:$M$72,7,FALSE)),"",VLOOKUP($A34,'Základní kolo'!$A$7:$M$72,7,FALSE))</f>
        <v>38321</v>
      </c>
      <c r="E34" s="44" t="str">
        <f>IF(ISERROR(VLOOKUP($A34,'Základní kolo'!$A$7:$M$72,8,FALSE)),"",VLOOKUP($A34,'Základní kolo'!$A$7:$M$72,8,FALSE))</f>
        <v>Koubek Jakub</v>
      </c>
      <c r="F34" s="43">
        <f>IF(ISERROR(VLOOKUP($A34,'Základní kolo'!$A$7:$M$72,9,FALSE)),"",VLOOKUP($A34,'Základní kolo'!$A$7:$M$72,9,FALSE))</f>
        <v>2005</v>
      </c>
      <c r="G34" s="44" t="str">
        <f>IF(ISERROR(VLOOKUP($A34,'Základní kolo'!$A$7:$M$72,10,FALSE)),"",VLOOKUP($A34,'Základní kolo'!$A$7:$M$72,10,FALSE))</f>
        <v>Praha-Písnice</v>
      </c>
      <c r="H34" s="45">
        <f>IF(ISERROR(VLOOKUP($A34,'Základní kolo'!$A$7:$M$72,11,FALSE)),"",VLOOKUP($A34,'Základní kolo'!$A$7:$M$72,11,FALSE))</f>
        <v>20.18</v>
      </c>
      <c r="I34" s="45">
        <f>IF(ISERROR(VLOOKUP($A34,'Základní kolo'!$A$7:$M$72,12,FALSE)),"",VLOOKUP($A34,'Základní kolo'!$A$7:$M$72,12,FALSE))</f>
        <v>19.43</v>
      </c>
      <c r="J34" s="46">
        <f>IF(ISERROR(VLOOKUP($A34,'Základní kolo'!$A$7:$M$72,13,FALSE)),"",VLOOKUP($A34,'Základní kolo'!$A$7:$M$72,13,FALSE))</f>
        <v>19.43</v>
      </c>
    </row>
    <row r="35" spans="1:10" s="5" customFormat="1" ht="12.75">
      <c r="A35" s="5">
        <v>29</v>
      </c>
      <c r="B35" s="41">
        <f>IF(ISERROR(VLOOKUP($A35,'Základní kolo'!$A$7:$M$72,5,FALSE)),"",VLOOKUP($A35,'Základní kolo'!$A$7:$M$72,5,FALSE))</f>
        <v>29</v>
      </c>
      <c r="C35" s="42">
        <f>IF(ISERROR(VLOOKUP($A35,'Základní kolo'!$A$7:$M$72,6,FALSE)),"",VLOOKUP($A35,'Základní kolo'!$A$7:$M$72,6,FALSE))</f>
        <v>130</v>
      </c>
      <c r="D35" s="43">
        <f>IF(ISERROR(VLOOKUP($A35,'Základní kolo'!$A$7:$M$72,7,FALSE)),"",VLOOKUP($A35,'Základní kolo'!$A$7:$M$72,7,FALSE))</f>
        <v>72181</v>
      </c>
      <c r="E35" s="44" t="str">
        <f>IF(ISERROR(VLOOKUP($A35,'Základní kolo'!$A$7:$M$72,8,FALSE)),"",VLOOKUP($A35,'Základní kolo'!$A$7:$M$72,8,FALSE))</f>
        <v>Ševčík Patrik</v>
      </c>
      <c r="F35" s="43">
        <f>IF(ISERROR(VLOOKUP($A35,'Základní kolo'!$A$7:$M$72,9,FALSE)),"",VLOOKUP($A35,'Základní kolo'!$A$7:$M$72,9,FALSE))</f>
        <v>2005</v>
      </c>
      <c r="G35" s="44" t="str">
        <f>IF(ISERROR(VLOOKUP($A35,'Základní kolo'!$A$7:$M$72,10,FALSE)),"",VLOOKUP($A35,'Základní kolo'!$A$7:$M$72,10,FALSE))</f>
        <v>Senetářov</v>
      </c>
      <c r="H35" s="45">
        <f>IF(ISERROR(VLOOKUP($A35,'Základní kolo'!$A$7:$M$72,11,FALSE)),"",VLOOKUP($A35,'Základní kolo'!$A$7:$M$72,11,FALSE))</f>
        <v>19.44</v>
      </c>
      <c r="I35" s="45">
        <f>IF(ISERROR(VLOOKUP($A35,'Základní kolo'!$A$7:$M$72,12,FALSE)),"",VLOOKUP($A35,'Základní kolo'!$A$7:$M$72,12,FALSE))</f>
        <v>19.48</v>
      </c>
      <c r="J35" s="46">
        <f>IF(ISERROR(VLOOKUP($A35,'Základní kolo'!$A$7:$M$72,13,FALSE)),"",VLOOKUP($A35,'Základní kolo'!$A$7:$M$72,13,FALSE))</f>
        <v>19.44</v>
      </c>
    </row>
    <row r="36" spans="1:10" s="5" customFormat="1" ht="12.75">
      <c r="A36" s="5">
        <v>30</v>
      </c>
      <c r="B36" s="41">
        <f>IF(ISERROR(VLOOKUP($A36,'Základní kolo'!$A$7:$M$72,5,FALSE)),"",VLOOKUP($A36,'Základní kolo'!$A$7:$M$72,5,FALSE))</f>
        <v>30</v>
      </c>
      <c r="C36" s="42">
        <f>IF(ISERROR(VLOOKUP($A36,'Základní kolo'!$A$7:$M$72,6,FALSE)),"",VLOOKUP($A36,'Základní kolo'!$A$7:$M$72,6,FALSE))</f>
        <v>128</v>
      </c>
      <c r="D36" s="43">
        <f>IF(ISERROR(VLOOKUP($A36,'Základní kolo'!$A$7:$M$72,7,FALSE)),"",VLOOKUP($A36,'Základní kolo'!$A$7:$M$72,7,FALSE))</f>
        <v>78611</v>
      </c>
      <c r="E36" s="44" t="str">
        <f>IF(ISERROR(VLOOKUP($A36,'Základní kolo'!$A$7:$M$72,8,FALSE)),"",VLOOKUP($A36,'Základní kolo'!$A$7:$M$72,8,FALSE))</f>
        <v>Švehla Marek</v>
      </c>
      <c r="F36" s="43">
        <f>IF(ISERROR(VLOOKUP($A36,'Základní kolo'!$A$7:$M$72,9,FALSE)),"",VLOOKUP($A36,'Základní kolo'!$A$7:$M$72,9,FALSE))</f>
        <v>2005</v>
      </c>
      <c r="G36" s="44" t="str">
        <f>IF(ISERROR(VLOOKUP($A36,'Základní kolo'!$A$7:$M$72,10,FALSE)),"",VLOOKUP($A36,'Základní kolo'!$A$7:$M$72,10,FALSE))</f>
        <v>Drahonice</v>
      </c>
      <c r="H36" s="45">
        <f>IF(ISERROR(VLOOKUP($A36,'Základní kolo'!$A$7:$M$72,11,FALSE)),"",VLOOKUP($A36,'Základní kolo'!$A$7:$M$72,11,FALSE))</f>
        <v>19.5</v>
      </c>
      <c r="I36" s="45">
        <f>IF(ISERROR(VLOOKUP($A36,'Základní kolo'!$A$7:$M$72,12,FALSE)),"",VLOOKUP($A36,'Základní kolo'!$A$7:$M$72,12,FALSE))</f>
        <v>19.75</v>
      </c>
      <c r="J36" s="46">
        <f>IF(ISERROR(VLOOKUP($A36,'Základní kolo'!$A$7:$M$72,13,FALSE)),"",VLOOKUP($A36,'Základní kolo'!$A$7:$M$72,13,FALSE))</f>
        <v>19.5</v>
      </c>
    </row>
    <row r="37" spans="1:10" s="5" customFormat="1" ht="12.75">
      <c r="A37" s="5">
        <v>31</v>
      </c>
      <c r="B37" s="41">
        <f>IF(ISERROR(VLOOKUP($A37,'Základní kolo'!$A$7:$M$72,5,FALSE)),"",VLOOKUP($A37,'Základní kolo'!$A$7:$M$72,5,FALSE))</f>
        <v>31</v>
      </c>
      <c r="C37" s="42">
        <f>IF(ISERROR(VLOOKUP($A37,'Základní kolo'!$A$7:$M$72,6,FALSE)),"",VLOOKUP($A37,'Základní kolo'!$A$7:$M$72,6,FALSE))</f>
        <v>111</v>
      </c>
      <c r="D37" s="43">
        <f>IF(ISERROR(VLOOKUP($A37,'Základní kolo'!$A$7:$M$72,7,FALSE)),"",VLOOKUP($A37,'Základní kolo'!$A$7:$M$72,7,FALSE))</f>
        <v>27571</v>
      </c>
      <c r="E37" s="44" t="str">
        <f>IF(ISERROR(VLOOKUP($A37,'Základní kolo'!$A$7:$M$72,8,FALSE)),"",VLOOKUP($A37,'Základní kolo'!$A$7:$M$72,8,FALSE))</f>
        <v>Jašek Ondřej</v>
      </c>
      <c r="F37" s="43">
        <f>IF(ISERROR(VLOOKUP($A37,'Základní kolo'!$A$7:$M$72,9,FALSE)),"",VLOOKUP($A37,'Základní kolo'!$A$7:$M$72,9,FALSE))</f>
        <v>2006</v>
      </c>
      <c r="G37" s="44" t="str">
        <f>IF(ISERROR(VLOOKUP($A37,'Základní kolo'!$A$7:$M$72,10,FALSE)),"",VLOOKUP($A37,'Základní kolo'!$A$7:$M$72,10,FALSE))</f>
        <v>Bludov</v>
      </c>
      <c r="H37" s="45">
        <f>IF(ISERROR(VLOOKUP($A37,'Základní kolo'!$A$7:$M$72,11,FALSE)),"",VLOOKUP($A37,'Základní kolo'!$A$7:$M$72,11,FALSE))</f>
        <v>23.29</v>
      </c>
      <c r="I37" s="45">
        <f>IF(ISERROR(VLOOKUP($A37,'Základní kolo'!$A$7:$M$72,12,FALSE)),"",VLOOKUP($A37,'Základní kolo'!$A$7:$M$72,12,FALSE))</f>
        <v>19.53</v>
      </c>
      <c r="J37" s="46">
        <f>IF(ISERROR(VLOOKUP($A37,'Základní kolo'!$A$7:$M$72,13,FALSE)),"",VLOOKUP($A37,'Základní kolo'!$A$7:$M$72,13,FALSE))</f>
        <v>19.53</v>
      </c>
    </row>
    <row r="38" spans="1:10" s="5" customFormat="1" ht="12.75">
      <c r="A38" s="5">
        <v>32</v>
      </c>
      <c r="B38" s="41">
        <f>IF(ISERROR(VLOOKUP($A38,'Základní kolo'!$A$7:$M$72,5,FALSE)),"",VLOOKUP($A38,'Základní kolo'!$A$7:$M$72,5,FALSE))</f>
        <v>32</v>
      </c>
      <c r="C38" s="42">
        <f>IF(ISERROR(VLOOKUP($A38,'Základní kolo'!$A$7:$M$72,6,FALSE)),"",VLOOKUP($A38,'Základní kolo'!$A$7:$M$72,6,FALSE))</f>
        <v>140</v>
      </c>
      <c r="D38" s="43">
        <f>IF(ISERROR(VLOOKUP($A38,'Základní kolo'!$A$7:$M$72,7,FALSE)),"",VLOOKUP($A38,'Základní kolo'!$A$7:$M$72,7,FALSE))</f>
        <v>79881</v>
      </c>
      <c r="E38" s="44" t="str">
        <f>IF(ISERROR(VLOOKUP($A38,'Základní kolo'!$A$7:$M$72,8,FALSE)),"",VLOOKUP($A38,'Základní kolo'!$A$7:$M$72,8,FALSE))</f>
        <v>Daněk Vojtěch</v>
      </c>
      <c r="F38" s="43">
        <f>IF(ISERROR(VLOOKUP($A38,'Základní kolo'!$A$7:$M$72,9,FALSE)),"",VLOOKUP($A38,'Základní kolo'!$A$7:$M$72,9,FALSE))</f>
        <v>2005</v>
      </c>
      <c r="G38" s="44" t="str">
        <f>IF(ISERROR(VLOOKUP($A38,'Základní kolo'!$A$7:$M$72,10,FALSE)),"",VLOOKUP($A38,'Základní kolo'!$A$7:$M$72,10,FALSE))</f>
        <v>Zádveřice</v>
      </c>
      <c r="H38" s="45">
        <f>IF(ISERROR(VLOOKUP($A38,'Základní kolo'!$A$7:$M$72,11,FALSE)),"",VLOOKUP($A38,'Základní kolo'!$A$7:$M$72,11,FALSE))</f>
        <v>19.93</v>
      </c>
      <c r="I38" s="45">
        <f>IF(ISERROR(VLOOKUP($A38,'Základní kolo'!$A$7:$M$72,12,FALSE)),"",VLOOKUP($A38,'Základní kolo'!$A$7:$M$72,12,FALSE))</f>
        <v>20.42</v>
      </c>
      <c r="J38" s="46">
        <f>IF(ISERROR(VLOOKUP($A38,'Základní kolo'!$A$7:$M$72,13,FALSE)),"",VLOOKUP($A38,'Základní kolo'!$A$7:$M$72,13,FALSE))</f>
        <v>19.93</v>
      </c>
    </row>
    <row r="39" spans="1:10" s="5" customFormat="1" ht="12.75">
      <c r="A39" s="5">
        <v>33</v>
      </c>
      <c r="B39" s="41">
        <f>IF(ISERROR(VLOOKUP($A39,'Základní kolo'!$A$7:$M$72,5,FALSE)),"",VLOOKUP($A39,'Základní kolo'!$A$7:$M$72,5,FALSE))</f>
        <v>33</v>
      </c>
      <c r="C39" s="42">
        <f>IF(ISERROR(VLOOKUP($A39,'Základní kolo'!$A$7:$M$72,6,FALSE)),"",VLOOKUP($A39,'Základní kolo'!$A$7:$M$72,6,FALSE))</f>
        <v>120</v>
      </c>
      <c r="D39" s="43">
        <f>IF(ISERROR(VLOOKUP($A39,'Základní kolo'!$A$7:$M$72,7,FALSE)),"",VLOOKUP($A39,'Základní kolo'!$A$7:$M$72,7,FALSE))</f>
        <v>78081</v>
      </c>
      <c r="E39" s="44" t="str">
        <f>IF(ISERROR(VLOOKUP($A39,'Základní kolo'!$A$7:$M$72,8,FALSE)),"",VLOOKUP($A39,'Základní kolo'!$A$7:$M$72,8,FALSE))</f>
        <v>Šubrt Dominik</v>
      </c>
      <c r="F39" s="43">
        <f>IF(ISERROR(VLOOKUP($A39,'Základní kolo'!$A$7:$M$72,9,FALSE)),"",VLOOKUP($A39,'Základní kolo'!$A$7:$M$72,9,FALSE))</f>
        <v>2005</v>
      </c>
      <c r="G39" s="44" t="str">
        <f>IF(ISERROR(VLOOKUP($A39,'Základní kolo'!$A$7:$M$72,10,FALSE)),"",VLOOKUP($A39,'Základní kolo'!$A$7:$M$72,10,FALSE))</f>
        <v>Manětín</v>
      </c>
      <c r="H39" s="45">
        <f>IF(ISERROR(VLOOKUP($A39,'Základní kolo'!$A$7:$M$72,11,FALSE)),"",VLOOKUP($A39,'Základní kolo'!$A$7:$M$72,11,FALSE))</f>
        <v>20</v>
      </c>
      <c r="I39" s="45">
        <f>IF(ISERROR(VLOOKUP($A39,'Základní kolo'!$A$7:$M$72,12,FALSE)),"",VLOOKUP($A39,'Základní kolo'!$A$7:$M$72,12,FALSE))</f>
        <v>20.64</v>
      </c>
      <c r="J39" s="46">
        <f>IF(ISERROR(VLOOKUP($A39,'Základní kolo'!$A$7:$M$72,13,FALSE)),"",VLOOKUP($A39,'Základní kolo'!$A$7:$M$72,13,FALSE))</f>
        <v>20</v>
      </c>
    </row>
    <row r="40" spans="1:10" s="5" customFormat="1" ht="12.75">
      <c r="A40" s="5">
        <v>34</v>
      </c>
      <c r="B40" s="41">
        <f>IF(ISERROR(VLOOKUP($A40,'Základní kolo'!$A$7:$M$72,5,FALSE)),"",VLOOKUP($A40,'Základní kolo'!$A$7:$M$72,5,FALSE))</f>
        <v>34</v>
      </c>
      <c r="C40" s="42">
        <f>IF(ISERROR(VLOOKUP($A40,'Základní kolo'!$A$7:$M$72,6,FALSE)),"",VLOOKUP($A40,'Základní kolo'!$A$7:$M$72,6,FALSE))</f>
        <v>114</v>
      </c>
      <c r="D40" s="43">
        <f>IF(ISERROR(VLOOKUP($A40,'Základní kolo'!$A$7:$M$72,7,FALSE)),"",VLOOKUP($A40,'Základní kolo'!$A$7:$M$72,7,FALSE))</f>
        <v>71841</v>
      </c>
      <c r="E40" s="44" t="str">
        <f>IF(ISERROR(VLOOKUP($A40,'Základní kolo'!$A$7:$M$72,8,FALSE)),"",VLOOKUP($A40,'Základní kolo'!$A$7:$M$72,8,FALSE))</f>
        <v>Málek Dan</v>
      </c>
      <c r="F40" s="43">
        <f>IF(ISERROR(VLOOKUP($A40,'Základní kolo'!$A$7:$M$72,9,FALSE)),"",VLOOKUP($A40,'Základní kolo'!$A$7:$M$72,9,FALSE))</f>
        <v>2006</v>
      </c>
      <c r="G40" s="44" t="str">
        <f>IF(ISERROR(VLOOKUP($A40,'Základní kolo'!$A$7:$M$72,10,FALSE)),"",VLOOKUP($A40,'Základní kolo'!$A$7:$M$72,10,FALSE))</f>
        <v>Výrovice</v>
      </c>
      <c r="H40" s="45">
        <f>IF(ISERROR(VLOOKUP($A40,'Základní kolo'!$A$7:$M$72,11,FALSE)),"",VLOOKUP($A40,'Základní kolo'!$A$7:$M$72,11,FALSE))</f>
        <v>20.14</v>
      </c>
      <c r="I40" s="45">
        <f>IF(ISERROR(VLOOKUP($A40,'Základní kolo'!$A$7:$M$72,12,FALSE)),"",VLOOKUP($A40,'Základní kolo'!$A$7:$M$72,12,FALSE))</f>
        <v>21.3</v>
      </c>
      <c r="J40" s="46">
        <f>IF(ISERROR(VLOOKUP($A40,'Základní kolo'!$A$7:$M$72,13,FALSE)),"",VLOOKUP($A40,'Základní kolo'!$A$7:$M$72,13,FALSE))</f>
        <v>20.14</v>
      </c>
    </row>
    <row r="41" spans="1:10" s="5" customFormat="1" ht="12.75">
      <c r="A41" s="5">
        <v>35</v>
      </c>
      <c r="B41" s="41">
        <f>IF(ISERROR(VLOOKUP($A41,'Základní kolo'!$A$7:$M$72,5,FALSE)),"",VLOOKUP($A41,'Základní kolo'!$A$7:$M$72,5,FALSE))</f>
        <v>35</v>
      </c>
      <c r="C41" s="42">
        <f>IF(ISERROR(VLOOKUP($A41,'Základní kolo'!$A$7:$M$72,6,FALSE)),"",VLOOKUP($A41,'Základní kolo'!$A$7:$M$72,6,FALSE))</f>
        <v>139</v>
      </c>
      <c r="D41" s="43">
        <f>IF(ISERROR(VLOOKUP($A41,'Základní kolo'!$A$7:$M$72,7,FALSE)),"",VLOOKUP($A41,'Základní kolo'!$A$7:$M$72,7,FALSE))</f>
        <v>71831</v>
      </c>
      <c r="E41" s="44" t="str">
        <f>IF(ISERROR(VLOOKUP($A41,'Základní kolo'!$A$7:$M$72,8,FALSE)),"",VLOOKUP($A41,'Základní kolo'!$A$7:$M$72,8,FALSE))</f>
        <v>Málek Ondřej</v>
      </c>
      <c r="F41" s="43">
        <f>IF(ISERROR(VLOOKUP($A41,'Základní kolo'!$A$7:$M$72,9,FALSE)),"",VLOOKUP($A41,'Základní kolo'!$A$7:$M$72,9,FALSE))</f>
        <v>2006</v>
      </c>
      <c r="G41" s="44" t="str">
        <f>IF(ISERROR(VLOOKUP($A41,'Základní kolo'!$A$7:$M$72,10,FALSE)),"",VLOOKUP($A41,'Základní kolo'!$A$7:$M$72,10,FALSE))</f>
        <v>Výrovice</v>
      </c>
      <c r="H41" s="45">
        <f>IF(ISERROR(VLOOKUP($A41,'Základní kolo'!$A$7:$M$72,11,FALSE)),"",VLOOKUP($A41,'Základní kolo'!$A$7:$M$72,11,FALSE))</f>
        <v>20.24</v>
      </c>
      <c r="I41" s="45">
        <f>IF(ISERROR(VLOOKUP($A41,'Základní kolo'!$A$7:$M$72,12,FALSE)),"",VLOOKUP($A41,'Základní kolo'!$A$7:$M$72,12,FALSE))</f>
        <v>20.16</v>
      </c>
      <c r="J41" s="46">
        <f>IF(ISERROR(VLOOKUP($A41,'Základní kolo'!$A$7:$M$72,13,FALSE)),"",VLOOKUP($A41,'Základní kolo'!$A$7:$M$72,13,FALSE))</f>
        <v>20.16</v>
      </c>
    </row>
    <row r="42" spans="1:10" s="5" customFormat="1" ht="12.75">
      <c r="A42" s="5">
        <v>36</v>
      </c>
      <c r="B42" s="41">
        <f>IF(ISERROR(VLOOKUP($A42,'Základní kolo'!$A$7:$M$72,5,FALSE)),"",VLOOKUP($A42,'Základní kolo'!$A$7:$M$72,5,FALSE))</f>
        <v>36</v>
      </c>
      <c r="C42" s="42">
        <f>IF(ISERROR(VLOOKUP($A42,'Základní kolo'!$A$7:$M$72,6,FALSE)),"",VLOOKUP($A42,'Základní kolo'!$A$7:$M$72,6,FALSE))</f>
        <v>125</v>
      </c>
      <c r="D42" s="43">
        <f>IF(ISERROR(VLOOKUP($A42,'Základní kolo'!$A$7:$M$72,7,FALSE)),"",VLOOKUP($A42,'Základní kolo'!$A$7:$M$72,7,FALSE))</f>
        <v>70511</v>
      </c>
      <c r="E42" s="44" t="str">
        <f>IF(ISERROR(VLOOKUP($A42,'Základní kolo'!$A$7:$M$72,8,FALSE)),"",VLOOKUP($A42,'Základní kolo'!$A$7:$M$72,8,FALSE))</f>
        <v>Novák Tomáš</v>
      </c>
      <c r="F42" s="43">
        <f>IF(ISERROR(VLOOKUP($A42,'Základní kolo'!$A$7:$M$72,9,FALSE)),"",VLOOKUP($A42,'Základní kolo'!$A$7:$M$72,9,FALSE))</f>
        <v>2005</v>
      </c>
      <c r="G42" s="44" t="str">
        <f>IF(ISERROR(VLOOKUP($A42,'Základní kolo'!$A$7:$M$72,10,FALSE)),"",VLOOKUP($A42,'Základní kolo'!$A$7:$M$72,10,FALSE))</f>
        <v>Kobylí</v>
      </c>
      <c r="H42" s="45">
        <f>IF(ISERROR(VLOOKUP($A42,'Základní kolo'!$A$7:$M$72,11,FALSE)),"",VLOOKUP($A42,'Základní kolo'!$A$7:$M$72,11,FALSE))</f>
        <v>21.82</v>
      </c>
      <c r="I42" s="45">
        <f>IF(ISERROR(VLOOKUP($A42,'Základní kolo'!$A$7:$M$72,12,FALSE)),"",VLOOKUP($A42,'Základní kolo'!$A$7:$M$72,12,FALSE))</f>
        <v>21.78</v>
      </c>
      <c r="J42" s="46">
        <f>IF(ISERROR(VLOOKUP($A42,'Základní kolo'!$A$7:$M$72,13,FALSE)),"",VLOOKUP($A42,'Základní kolo'!$A$7:$M$72,13,FALSE))</f>
        <v>21.78</v>
      </c>
    </row>
    <row r="43" spans="1:10" s="5" customFormat="1" ht="12.75">
      <c r="A43" s="5">
        <v>37</v>
      </c>
      <c r="B43" s="41">
        <f>IF(ISERROR(VLOOKUP($A43,'Základní kolo'!$A$7:$M$72,5,FALSE)),"",VLOOKUP($A43,'Základní kolo'!$A$7:$M$72,5,FALSE))</f>
        <v>37</v>
      </c>
      <c r="C43" s="42">
        <f>IF(ISERROR(VLOOKUP($A43,'Základní kolo'!$A$7:$M$72,6,FALSE)),"",VLOOKUP($A43,'Základní kolo'!$A$7:$M$72,6,FALSE))</f>
        <v>104</v>
      </c>
      <c r="D43" s="43">
        <f>IF(ISERROR(VLOOKUP($A43,'Základní kolo'!$A$7:$M$72,7,FALSE)),"",VLOOKUP($A43,'Základní kolo'!$A$7:$M$72,7,FALSE))</f>
        <v>64671</v>
      </c>
      <c r="E43" s="44" t="str">
        <f>IF(ISERROR(VLOOKUP($A43,'Základní kolo'!$A$7:$M$72,8,FALSE)),"",VLOOKUP($A43,'Základní kolo'!$A$7:$M$72,8,FALSE))</f>
        <v>Bejšovec Martin</v>
      </c>
      <c r="F43" s="43">
        <f>IF(ISERROR(VLOOKUP($A43,'Základní kolo'!$A$7:$M$72,9,FALSE)),"",VLOOKUP($A43,'Základní kolo'!$A$7:$M$72,9,FALSE))</f>
        <v>2005</v>
      </c>
      <c r="G43" s="44" t="str">
        <f>IF(ISERROR(VLOOKUP($A43,'Základní kolo'!$A$7:$M$72,10,FALSE)),"",VLOOKUP($A43,'Základní kolo'!$A$7:$M$72,10,FALSE))</f>
        <v>Počepice</v>
      </c>
      <c r="H43" s="45">
        <f>IF(ISERROR(VLOOKUP($A43,'Základní kolo'!$A$7:$M$72,11,FALSE)),"",VLOOKUP($A43,'Základní kolo'!$A$7:$M$72,11,FALSE))</f>
        <v>22.02</v>
      </c>
      <c r="I43" s="45">
        <f>IF(ISERROR(VLOOKUP($A43,'Základní kolo'!$A$7:$M$72,12,FALSE)),"",VLOOKUP($A43,'Základní kolo'!$A$7:$M$72,12,FALSE))</f>
        <v>22.95</v>
      </c>
      <c r="J43" s="46">
        <f>IF(ISERROR(VLOOKUP($A43,'Základní kolo'!$A$7:$M$72,13,FALSE)),"",VLOOKUP($A43,'Základní kolo'!$A$7:$M$72,13,FALSE))</f>
        <v>22.02</v>
      </c>
    </row>
    <row r="44" spans="1:10" s="5" customFormat="1" ht="12.75">
      <c r="A44" s="5">
        <v>38</v>
      </c>
      <c r="B44" s="41">
        <f>IF(ISERROR(VLOOKUP($A44,'Základní kolo'!$A$7:$M$72,5,FALSE)),"",VLOOKUP($A44,'Základní kolo'!$A$7:$M$72,5,FALSE))</f>
        <v>38</v>
      </c>
      <c r="C44" s="42">
        <f>IF(ISERROR(VLOOKUP($A44,'Základní kolo'!$A$7:$M$72,6,FALSE)),"",VLOOKUP($A44,'Základní kolo'!$A$7:$M$72,6,FALSE))</f>
        <v>122</v>
      </c>
      <c r="D44" s="43">
        <f>IF(ISERROR(VLOOKUP($A44,'Základní kolo'!$A$7:$M$72,7,FALSE)),"",VLOOKUP($A44,'Základní kolo'!$A$7:$M$72,7,FALSE))</f>
        <v>0</v>
      </c>
      <c r="E44" s="44" t="str">
        <f>IF(ISERROR(VLOOKUP($A44,'Základní kolo'!$A$7:$M$72,8,FALSE)),"",VLOOKUP($A44,'Základní kolo'!$A$7:$M$72,8,FALSE))</f>
        <v>Volkmer Matyáš</v>
      </c>
      <c r="F44" s="43">
        <f>IF(ISERROR(VLOOKUP($A44,'Základní kolo'!$A$7:$M$72,9,FALSE)),"",VLOOKUP($A44,'Základní kolo'!$A$7:$M$72,9,FALSE))</f>
        <v>2005</v>
      </c>
      <c r="G44" s="44" t="str">
        <f>IF(ISERROR(VLOOKUP($A44,'Základní kolo'!$A$7:$M$72,10,FALSE)),"",VLOOKUP($A44,'Základní kolo'!$A$7:$M$72,10,FALSE))</f>
        <v>Dolní Životice</v>
      </c>
      <c r="H44" s="45">
        <f>IF(ISERROR(VLOOKUP($A44,'Základní kolo'!$A$7:$M$72,11,FALSE)),"",VLOOKUP($A44,'Základní kolo'!$A$7:$M$72,11,FALSE))</f>
        <v>24.66</v>
      </c>
      <c r="I44" s="45">
        <f>IF(ISERROR(VLOOKUP($A44,'Základní kolo'!$A$7:$M$72,12,FALSE)),"",VLOOKUP($A44,'Základní kolo'!$A$7:$M$72,12,FALSE))</f>
        <v>22.82</v>
      </c>
      <c r="J44" s="46">
        <f>IF(ISERROR(VLOOKUP($A44,'Základní kolo'!$A$7:$M$72,13,FALSE)),"",VLOOKUP($A44,'Základní kolo'!$A$7:$M$72,13,FALSE))</f>
        <v>22.82</v>
      </c>
    </row>
    <row r="45" spans="1:10" s="5" customFormat="1" ht="12.75">
      <c r="A45" s="5">
        <v>39</v>
      </c>
      <c r="B45" s="41">
        <f>IF(ISERROR(VLOOKUP($A45,'Základní kolo'!$A$7:$M$72,5,FALSE)),"",VLOOKUP($A45,'Základní kolo'!$A$7:$M$72,5,FALSE))</f>
        <v>39</v>
      </c>
      <c r="C45" s="42">
        <f>IF(ISERROR(VLOOKUP($A45,'Základní kolo'!$A$7:$M$72,6,FALSE)),"",VLOOKUP($A45,'Základní kolo'!$A$7:$M$72,6,FALSE))</f>
        <v>138</v>
      </c>
      <c r="D45" s="43">
        <f>IF(ISERROR(VLOOKUP($A45,'Základní kolo'!$A$7:$M$72,7,FALSE)),"",VLOOKUP($A45,'Základní kolo'!$A$7:$M$72,7,FALSE))</f>
        <v>31681</v>
      </c>
      <c r="E45" s="44" t="str">
        <f>IF(ISERROR(VLOOKUP($A45,'Základní kolo'!$A$7:$M$72,8,FALSE)),"",VLOOKUP($A45,'Základní kolo'!$A$7:$M$72,8,FALSE))</f>
        <v>Vlček Jan</v>
      </c>
      <c r="F45" s="43">
        <f>IF(ISERROR(VLOOKUP($A45,'Základní kolo'!$A$7:$M$72,9,FALSE)),"",VLOOKUP($A45,'Základní kolo'!$A$7:$M$72,9,FALSE))</f>
        <v>2005</v>
      </c>
      <c r="G45" s="44" t="str">
        <f>IF(ISERROR(VLOOKUP($A45,'Základní kolo'!$A$7:$M$72,10,FALSE)),"",VLOOKUP($A45,'Základní kolo'!$A$7:$M$72,10,FALSE))</f>
        <v>Lhenice</v>
      </c>
      <c r="H45" s="45" t="str">
        <f>IF(ISERROR(VLOOKUP($A45,'Základní kolo'!$A$7:$M$72,11,FALSE)),"",VLOOKUP($A45,'Základní kolo'!$A$7:$M$72,11,FALSE))</f>
        <v>NP</v>
      </c>
      <c r="I45" s="45" t="str">
        <f>IF(ISERROR(VLOOKUP($A45,'Základní kolo'!$A$7:$M$72,12,FALSE)),"",VLOOKUP($A45,'Základní kolo'!$A$7:$M$72,12,FALSE))</f>
        <v>NP</v>
      </c>
      <c r="J45" s="46" t="str">
        <f>IF(ISERROR(VLOOKUP($A45,'Základní kolo'!$A$7:$M$72,13,FALSE)),"",VLOOKUP($A45,'Základní kolo'!$A$7:$M$72,13,FALSE))</f>
        <v>NP</v>
      </c>
    </row>
    <row r="46" spans="1:10" s="5" customFormat="1" ht="12.75">
      <c r="A46" s="5">
        <v>40</v>
      </c>
      <c r="B46" s="41">
        <f>IF(ISERROR(VLOOKUP($A46,'Základní kolo'!$A$7:$M$72,5,FALSE)),"",VLOOKUP($A46,'Základní kolo'!$A$7:$M$72,5,FALSE))</f>
        <v>40</v>
      </c>
      <c r="C46" s="42">
        <f>IF(ISERROR(VLOOKUP($A46,'Základní kolo'!$A$7:$M$72,6,FALSE)),"",VLOOKUP($A46,'Základní kolo'!$A$7:$M$72,6,FALSE))</f>
        <v>132</v>
      </c>
      <c r="D46" s="43">
        <f>IF(ISERROR(VLOOKUP($A46,'Základní kolo'!$A$7:$M$72,7,FALSE)),"",VLOOKUP($A46,'Základní kolo'!$A$7:$M$72,7,FALSE))</f>
        <v>30871</v>
      </c>
      <c r="E46" s="44" t="str">
        <f>IF(ISERROR(VLOOKUP($A46,'Základní kolo'!$A$7:$M$72,8,FALSE)),"",VLOOKUP($A46,'Základní kolo'!$A$7:$M$72,8,FALSE))</f>
        <v>Filipi David</v>
      </c>
      <c r="F46" s="43">
        <f>IF(ISERROR(VLOOKUP($A46,'Základní kolo'!$A$7:$M$72,9,FALSE)),"",VLOOKUP($A46,'Základní kolo'!$A$7:$M$72,9,FALSE))</f>
        <v>2005</v>
      </c>
      <c r="G46" s="44" t="str">
        <f>IF(ISERROR(VLOOKUP($A46,'Základní kolo'!$A$7:$M$72,10,FALSE)),"",VLOOKUP($A46,'Základní kolo'!$A$7:$M$72,10,FALSE))</f>
        <v>Krouna</v>
      </c>
      <c r="H46" s="45" t="str">
        <f>IF(ISERROR(VLOOKUP($A46,'Základní kolo'!$A$7:$M$72,11,FALSE)),"",VLOOKUP($A46,'Základní kolo'!$A$7:$M$72,11,FALSE))</f>
        <v>DNF</v>
      </c>
      <c r="I46" s="45" t="str">
        <f>IF(ISERROR(VLOOKUP($A46,'Základní kolo'!$A$7:$M$72,12,FALSE)),"",VLOOKUP($A46,'Základní kolo'!$A$7:$M$72,12,FALSE))</f>
        <v>DNF</v>
      </c>
      <c r="J46" s="46">
        <f>IF(ISERROR(VLOOKUP($A46,'Základní kolo'!$A$7:$M$72,13,FALSE)),"",VLOOKUP($A46,'Základní kolo'!$A$7:$M$72,13,FALSE))</f>
        <v>0</v>
      </c>
    </row>
    <row r="47" spans="1:10" s="5" customFormat="1" ht="12.75">
      <c r="A47" s="5">
        <v>41</v>
      </c>
      <c r="B47" s="41">
        <f>IF(ISERROR(VLOOKUP($A47,'Základní kolo'!$A$7:$M$72,5,FALSE)),"",VLOOKUP($A47,'Základní kolo'!$A$7:$M$72,5,FALSE))</f>
      </c>
      <c r="C47" s="42">
        <f>IF(ISERROR(VLOOKUP($A47,'Základní kolo'!$A$7:$M$72,6,FALSE)),"",VLOOKUP($A47,'Základní kolo'!$A$7:$M$72,6,FALSE))</f>
      </c>
      <c r="D47" s="43">
        <f>IF(ISERROR(VLOOKUP($A47,'Základní kolo'!$A$7:$M$72,7,FALSE)),"",VLOOKUP($A47,'Základní kolo'!$A$7:$M$72,7,FALSE))</f>
      </c>
      <c r="E47" s="44">
        <f>IF(ISERROR(VLOOKUP($A47,'Základní kolo'!$A$7:$M$72,8,FALSE)),"",VLOOKUP($A47,'Základní kolo'!$A$7:$M$72,8,FALSE))</f>
      </c>
      <c r="F47" s="43">
        <f>IF(ISERROR(VLOOKUP($A47,'Základní kolo'!$A$7:$M$72,9,FALSE)),"",VLOOKUP($A47,'Základní kolo'!$A$7:$M$72,9,FALSE))</f>
      </c>
      <c r="G47" s="44">
        <f>IF(ISERROR(VLOOKUP($A47,'Základní kolo'!$A$7:$M$72,10,FALSE)),"",VLOOKUP($A47,'Základní kolo'!$A$7:$M$72,10,FALSE))</f>
      </c>
      <c r="H47" s="45">
        <f>IF(ISERROR(VLOOKUP($A47,'Základní kolo'!$A$7:$M$72,11,FALSE)),"",VLOOKUP($A47,'Základní kolo'!$A$7:$M$72,11,FALSE))</f>
      </c>
      <c r="I47" s="45">
        <f>IF(ISERROR(VLOOKUP($A47,'Základní kolo'!$A$7:$M$72,12,FALSE)),"",VLOOKUP($A47,'Základní kolo'!$A$7:$M$72,12,FALSE))</f>
      </c>
      <c r="J47" s="46">
        <f>IF(ISERROR(VLOOKUP($A47,'Základní kolo'!$A$7:$M$72,13,FALSE)),"",VLOOKUP($A47,'Základní kolo'!$A$7:$M$72,13,FALSE))</f>
      </c>
    </row>
    <row r="48" spans="1:10" s="5" customFormat="1" ht="12.75">
      <c r="A48" s="5">
        <v>42</v>
      </c>
      <c r="B48" s="41">
        <f>IF(ISERROR(VLOOKUP($A48,'Základní kolo'!$A$7:$M$72,5,FALSE)),"",VLOOKUP($A48,'Základní kolo'!$A$7:$M$72,5,FALSE))</f>
      </c>
      <c r="C48" s="42">
        <f>IF(ISERROR(VLOOKUP($A48,'Základní kolo'!$A$7:$M$72,6,FALSE)),"",VLOOKUP($A48,'Základní kolo'!$A$7:$M$72,6,FALSE))</f>
      </c>
      <c r="D48" s="43">
        <f>IF(ISERROR(VLOOKUP($A48,'Základní kolo'!$A$7:$M$72,7,FALSE)),"",VLOOKUP($A48,'Základní kolo'!$A$7:$M$72,7,FALSE))</f>
      </c>
      <c r="E48" s="44">
        <f>IF(ISERROR(VLOOKUP($A48,'Základní kolo'!$A$7:$M$72,8,FALSE)),"",VLOOKUP($A48,'Základní kolo'!$A$7:$M$72,8,FALSE))</f>
      </c>
      <c r="F48" s="43">
        <f>IF(ISERROR(VLOOKUP($A48,'Základní kolo'!$A$7:$M$72,9,FALSE)),"",VLOOKUP($A48,'Základní kolo'!$A$7:$M$72,9,FALSE))</f>
      </c>
      <c r="G48" s="44">
        <f>IF(ISERROR(VLOOKUP($A48,'Základní kolo'!$A$7:$M$72,10,FALSE)),"",VLOOKUP($A48,'Základní kolo'!$A$7:$M$72,10,FALSE))</f>
      </c>
      <c r="H48" s="45">
        <f>IF(ISERROR(VLOOKUP($A48,'Základní kolo'!$A$7:$M$72,11,FALSE)),"",VLOOKUP($A48,'Základní kolo'!$A$7:$M$72,11,FALSE))</f>
      </c>
      <c r="I48" s="45">
        <f>IF(ISERROR(VLOOKUP($A48,'Základní kolo'!$A$7:$M$72,12,FALSE)),"",VLOOKUP($A48,'Základní kolo'!$A$7:$M$72,12,FALSE))</f>
      </c>
      <c r="J48" s="46">
        <f>IF(ISERROR(VLOOKUP($A48,'Základní kolo'!$A$7:$M$72,13,FALSE)),"",VLOOKUP($A48,'Základní kolo'!$A$7:$M$72,13,FALSE))</f>
      </c>
    </row>
    <row r="49" spans="1:10" s="5" customFormat="1" ht="12.75">
      <c r="A49" s="5">
        <v>43</v>
      </c>
      <c r="B49" s="41">
        <f>IF(ISERROR(VLOOKUP($A49,'Základní kolo'!$A$7:$M$72,5,FALSE)),"",VLOOKUP($A49,'Základní kolo'!$A$7:$M$72,5,FALSE))</f>
      </c>
      <c r="C49" s="42">
        <f>IF(ISERROR(VLOOKUP($A49,'Základní kolo'!$A$7:$M$72,6,FALSE)),"",VLOOKUP($A49,'Základní kolo'!$A$7:$M$72,6,FALSE))</f>
      </c>
      <c r="D49" s="43">
        <f>IF(ISERROR(VLOOKUP($A49,'Základní kolo'!$A$7:$M$72,7,FALSE)),"",VLOOKUP($A49,'Základní kolo'!$A$7:$M$72,7,FALSE))</f>
      </c>
      <c r="E49" s="44">
        <f>IF(ISERROR(VLOOKUP($A49,'Základní kolo'!$A$7:$M$72,8,FALSE)),"",VLOOKUP($A49,'Základní kolo'!$A$7:$M$72,8,FALSE))</f>
      </c>
      <c r="F49" s="43">
        <f>IF(ISERROR(VLOOKUP($A49,'Základní kolo'!$A$7:$M$72,9,FALSE)),"",VLOOKUP($A49,'Základní kolo'!$A$7:$M$72,9,FALSE))</f>
      </c>
      <c r="G49" s="44">
        <f>IF(ISERROR(VLOOKUP($A49,'Základní kolo'!$A$7:$M$72,10,FALSE)),"",VLOOKUP($A49,'Základní kolo'!$A$7:$M$72,10,FALSE))</f>
      </c>
      <c r="H49" s="45">
        <f>IF(ISERROR(VLOOKUP($A49,'Základní kolo'!$A$7:$M$72,11,FALSE)),"",VLOOKUP($A49,'Základní kolo'!$A$7:$M$72,11,FALSE))</f>
      </c>
      <c r="I49" s="45">
        <f>IF(ISERROR(VLOOKUP($A49,'Základní kolo'!$A$7:$M$72,12,FALSE)),"",VLOOKUP($A49,'Základní kolo'!$A$7:$M$72,12,FALSE))</f>
      </c>
      <c r="J49" s="46">
        <f>IF(ISERROR(VLOOKUP($A49,'Základní kolo'!$A$7:$M$72,13,FALSE)),"",VLOOKUP($A49,'Základní kolo'!$A$7:$M$72,13,FALSE))</f>
      </c>
    </row>
    <row r="50" spans="1:10" s="5" customFormat="1" ht="12.75">
      <c r="A50" s="5">
        <v>44</v>
      </c>
      <c r="B50" s="41">
        <f>IF(ISERROR(VLOOKUP($A50,'Základní kolo'!$A$7:$M$72,5,FALSE)),"",VLOOKUP($A50,'Základní kolo'!$A$7:$M$72,5,FALSE))</f>
      </c>
      <c r="C50" s="42">
        <f>IF(ISERROR(VLOOKUP($A50,'Základní kolo'!$A$7:$M$72,6,FALSE)),"",VLOOKUP($A50,'Základní kolo'!$A$7:$M$72,6,FALSE))</f>
      </c>
      <c r="D50" s="43">
        <f>IF(ISERROR(VLOOKUP($A50,'Základní kolo'!$A$7:$M$72,7,FALSE)),"",VLOOKUP($A50,'Základní kolo'!$A$7:$M$72,7,FALSE))</f>
      </c>
      <c r="E50" s="44">
        <f>IF(ISERROR(VLOOKUP($A50,'Základní kolo'!$A$7:$M$72,8,FALSE)),"",VLOOKUP($A50,'Základní kolo'!$A$7:$M$72,8,FALSE))</f>
      </c>
      <c r="F50" s="43">
        <f>IF(ISERROR(VLOOKUP($A50,'Základní kolo'!$A$7:$M$72,9,FALSE)),"",VLOOKUP($A50,'Základní kolo'!$A$7:$M$72,9,FALSE))</f>
      </c>
      <c r="G50" s="44">
        <f>IF(ISERROR(VLOOKUP($A50,'Základní kolo'!$A$7:$M$72,10,FALSE)),"",VLOOKUP($A50,'Základní kolo'!$A$7:$M$72,10,FALSE))</f>
      </c>
      <c r="H50" s="45">
        <f>IF(ISERROR(VLOOKUP($A50,'Základní kolo'!$A$7:$M$72,11,FALSE)),"",VLOOKUP($A50,'Základní kolo'!$A$7:$M$72,11,FALSE))</f>
      </c>
      <c r="I50" s="45">
        <f>IF(ISERROR(VLOOKUP($A50,'Základní kolo'!$A$7:$M$72,12,FALSE)),"",VLOOKUP($A50,'Základní kolo'!$A$7:$M$72,12,FALSE))</f>
      </c>
      <c r="J50" s="46">
        <f>IF(ISERROR(VLOOKUP($A50,'Základní kolo'!$A$7:$M$72,13,FALSE)),"",VLOOKUP($A50,'Základní kolo'!$A$7:$M$72,13,FALSE))</f>
      </c>
    </row>
    <row r="51" spans="1:10" s="5" customFormat="1" ht="12.75">
      <c r="A51" s="5">
        <v>45</v>
      </c>
      <c r="B51" s="41">
        <f>IF(ISERROR(VLOOKUP($A51,'Základní kolo'!$A$7:$M$72,5,FALSE)),"",VLOOKUP($A51,'Základní kolo'!$A$7:$M$72,5,FALSE))</f>
      </c>
      <c r="C51" s="42">
        <f>IF(ISERROR(VLOOKUP($A51,'Základní kolo'!$A$7:$M$72,6,FALSE)),"",VLOOKUP($A51,'Základní kolo'!$A$7:$M$72,6,FALSE))</f>
      </c>
      <c r="D51" s="43">
        <f>IF(ISERROR(VLOOKUP($A51,'Základní kolo'!$A$7:$M$72,7,FALSE)),"",VLOOKUP($A51,'Základní kolo'!$A$7:$M$72,7,FALSE))</f>
      </c>
      <c r="E51" s="44">
        <f>IF(ISERROR(VLOOKUP($A51,'Základní kolo'!$A$7:$M$72,8,FALSE)),"",VLOOKUP($A51,'Základní kolo'!$A$7:$M$72,8,FALSE))</f>
      </c>
      <c r="F51" s="43">
        <f>IF(ISERROR(VLOOKUP($A51,'Základní kolo'!$A$7:$M$72,9,FALSE)),"",VLOOKUP($A51,'Základní kolo'!$A$7:$M$72,9,FALSE))</f>
      </c>
      <c r="G51" s="44">
        <f>IF(ISERROR(VLOOKUP($A51,'Základní kolo'!$A$7:$M$72,10,FALSE)),"",VLOOKUP($A51,'Základní kolo'!$A$7:$M$72,10,FALSE))</f>
      </c>
      <c r="H51" s="45">
        <f>IF(ISERROR(VLOOKUP($A51,'Základní kolo'!$A$7:$M$72,11,FALSE)),"",VLOOKUP($A51,'Základní kolo'!$A$7:$M$72,11,FALSE))</f>
      </c>
      <c r="I51" s="45">
        <f>IF(ISERROR(VLOOKUP($A51,'Základní kolo'!$A$7:$M$72,12,FALSE)),"",VLOOKUP($A51,'Základní kolo'!$A$7:$M$72,12,FALSE))</f>
      </c>
      <c r="J51" s="46">
        <f>IF(ISERROR(VLOOKUP($A51,'Základní kolo'!$A$7:$M$72,13,FALSE)),"",VLOOKUP($A51,'Základní kolo'!$A$7:$M$72,13,FALSE))</f>
      </c>
    </row>
    <row r="52" spans="1:10" s="5" customFormat="1" ht="12.75">
      <c r="A52" s="5">
        <v>46</v>
      </c>
      <c r="B52" s="41">
        <f>IF(ISERROR(VLOOKUP($A52,'Základní kolo'!$A$7:$M$72,5,FALSE)),"",VLOOKUP($A52,'Základní kolo'!$A$7:$M$72,5,FALSE))</f>
      </c>
      <c r="C52" s="42">
        <f>IF(ISERROR(VLOOKUP($A52,'Základní kolo'!$A$7:$M$72,6,FALSE)),"",VLOOKUP($A52,'Základní kolo'!$A$7:$M$72,6,FALSE))</f>
      </c>
      <c r="D52" s="43">
        <f>IF(ISERROR(VLOOKUP($A52,'Základní kolo'!$A$7:$M$72,7,FALSE)),"",VLOOKUP($A52,'Základní kolo'!$A$7:$M$72,7,FALSE))</f>
      </c>
      <c r="E52" s="44">
        <f>IF(ISERROR(VLOOKUP($A52,'Základní kolo'!$A$7:$M$72,8,FALSE)),"",VLOOKUP($A52,'Základní kolo'!$A$7:$M$72,8,FALSE))</f>
      </c>
      <c r="F52" s="43">
        <f>IF(ISERROR(VLOOKUP($A52,'Základní kolo'!$A$7:$M$72,9,FALSE)),"",VLOOKUP($A52,'Základní kolo'!$A$7:$M$72,9,FALSE))</f>
      </c>
      <c r="G52" s="44">
        <f>IF(ISERROR(VLOOKUP($A52,'Základní kolo'!$A$7:$M$72,10,FALSE)),"",VLOOKUP($A52,'Základní kolo'!$A$7:$M$72,10,FALSE))</f>
      </c>
      <c r="H52" s="45">
        <f>IF(ISERROR(VLOOKUP($A52,'Základní kolo'!$A$7:$M$72,11,FALSE)),"",VLOOKUP($A52,'Základní kolo'!$A$7:$M$72,11,FALSE))</f>
      </c>
      <c r="I52" s="45">
        <f>IF(ISERROR(VLOOKUP($A52,'Základní kolo'!$A$7:$M$72,12,FALSE)),"",VLOOKUP($A52,'Základní kolo'!$A$7:$M$72,12,FALSE))</f>
      </c>
      <c r="J52" s="46">
        <f>IF(ISERROR(VLOOKUP($A52,'Základní kolo'!$A$7:$M$72,13,FALSE)),"",VLOOKUP($A52,'Základní kolo'!$A$7:$M$72,13,FALSE))</f>
      </c>
    </row>
    <row r="53" spans="1:10" s="5" customFormat="1" ht="12.75">
      <c r="A53" s="5">
        <v>47</v>
      </c>
      <c r="B53" s="41">
        <f>IF(ISERROR(VLOOKUP($A53,'Základní kolo'!$A$7:$M$72,5,FALSE)),"",VLOOKUP($A53,'Základní kolo'!$A$7:$M$72,5,FALSE))</f>
      </c>
      <c r="C53" s="42">
        <f>IF(ISERROR(VLOOKUP($A53,'Základní kolo'!$A$7:$M$72,6,FALSE)),"",VLOOKUP($A53,'Základní kolo'!$A$7:$M$72,6,FALSE))</f>
      </c>
      <c r="D53" s="43">
        <f>IF(ISERROR(VLOOKUP($A53,'Základní kolo'!$A$7:$M$72,7,FALSE)),"",VLOOKUP($A53,'Základní kolo'!$A$7:$M$72,7,FALSE))</f>
      </c>
      <c r="E53" s="44">
        <f>IF(ISERROR(VLOOKUP($A53,'Základní kolo'!$A$7:$M$72,8,FALSE)),"",VLOOKUP($A53,'Základní kolo'!$A$7:$M$72,8,FALSE))</f>
      </c>
      <c r="F53" s="43">
        <f>IF(ISERROR(VLOOKUP($A53,'Základní kolo'!$A$7:$M$72,9,FALSE)),"",VLOOKUP($A53,'Základní kolo'!$A$7:$M$72,9,FALSE))</f>
      </c>
      <c r="G53" s="44">
        <f>IF(ISERROR(VLOOKUP($A53,'Základní kolo'!$A$7:$M$72,10,FALSE)),"",VLOOKUP($A53,'Základní kolo'!$A$7:$M$72,10,FALSE))</f>
      </c>
      <c r="H53" s="45">
        <f>IF(ISERROR(VLOOKUP($A53,'Základní kolo'!$A$7:$M$72,11,FALSE)),"",VLOOKUP($A53,'Základní kolo'!$A$7:$M$72,11,FALSE))</f>
      </c>
      <c r="I53" s="45">
        <f>IF(ISERROR(VLOOKUP($A53,'Základní kolo'!$A$7:$M$72,12,FALSE)),"",VLOOKUP($A53,'Základní kolo'!$A$7:$M$72,12,FALSE))</f>
      </c>
      <c r="J53" s="46">
        <f>IF(ISERROR(VLOOKUP($A53,'Základní kolo'!$A$7:$M$72,13,FALSE)),"",VLOOKUP($A53,'Základní kolo'!$A$7:$M$72,13,FALSE))</f>
      </c>
    </row>
    <row r="54" spans="1:10" s="5" customFormat="1" ht="12.75">
      <c r="A54" s="5">
        <v>48</v>
      </c>
      <c r="B54" s="41">
        <f>IF(ISERROR(VLOOKUP($A54,'Základní kolo'!$A$7:$M$72,5,FALSE)),"",VLOOKUP($A54,'Základní kolo'!$A$7:$M$72,5,FALSE))</f>
      </c>
      <c r="C54" s="42">
        <f>IF(ISERROR(VLOOKUP($A54,'Základní kolo'!$A$7:$M$72,6,FALSE)),"",VLOOKUP($A54,'Základní kolo'!$A$7:$M$72,6,FALSE))</f>
      </c>
      <c r="D54" s="43">
        <f>IF(ISERROR(VLOOKUP($A54,'Základní kolo'!$A$7:$M$72,7,FALSE)),"",VLOOKUP($A54,'Základní kolo'!$A$7:$M$72,7,FALSE))</f>
      </c>
      <c r="E54" s="44">
        <f>IF(ISERROR(VLOOKUP($A54,'Základní kolo'!$A$7:$M$72,8,FALSE)),"",VLOOKUP($A54,'Základní kolo'!$A$7:$M$72,8,FALSE))</f>
      </c>
      <c r="F54" s="43">
        <f>IF(ISERROR(VLOOKUP($A54,'Základní kolo'!$A$7:$M$72,9,FALSE)),"",VLOOKUP($A54,'Základní kolo'!$A$7:$M$72,9,FALSE))</f>
      </c>
      <c r="G54" s="44">
        <f>IF(ISERROR(VLOOKUP($A54,'Základní kolo'!$A$7:$M$72,10,FALSE)),"",VLOOKUP($A54,'Základní kolo'!$A$7:$M$72,10,FALSE))</f>
      </c>
      <c r="H54" s="45">
        <f>IF(ISERROR(VLOOKUP($A54,'Základní kolo'!$A$7:$M$72,11,FALSE)),"",VLOOKUP($A54,'Základní kolo'!$A$7:$M$72,11,FALSE))</f>
      </c>
      <c r="I54" s="45">
        <f>IF(ISERROR(VLOOKUP($A54,'Základní kolo'!$A$7:$M$72,12,FALSE)),"",VLOOKUP($A54,'Základní kolo'!$A$7:$M$72,12,FALSE))</f>
      </c>
      <c r="J54" s="46">
        <f>IF(ISERROR(VLOOKUP($A54,'Základní kolo'!$A$7:$M$72,13,FALSE)),"",VLOOKUP($A54,'Základní kolo'!$A$7:$M$72,13,FALSE))</f>
      </c>
    </row>
    <row r="55" spans="1:10" s="5" customFormat="1" ht="12.75">
      <c r="A55" s="5">
        <v>49</v>
      </c>
      <c r="B55" s="41">
        <f>IF(ISERROR(VLOOKUP($A55,'Základní kolo'!$A$7:$M$72,5,FALSE)),"",VLOOKUP($A55,'Základní kolo'!$A$7:$M$72,5,FALSE))</f>
      </c>
      <c r="C55" s="42">
        <f>IF(ISERROR(VLOOKUP($A55,'Základní kolo'!$A$7:$M$72,6,FALSE)),"",VLOOKUP($A55,'Základní kolo'!$A$7:$M$72,6,FALSE))</f>
      </c>
      <c r="D55" s="43">
        <f>IF(ISERROR(VLOOKUP($A55,'Základní kolo'!$A$7:$M$72,7,FALSE)),"",VLOOKUP($A55,'Základní kolo'!$A$7:$M$72,7,FALSE))</f>
      </c>
      <c r="E55" s="44">
        <f>IF(ISERROR(VLOOKUP($A55,'Základní kolo'!$A$7:$M$72,8,FALSE)),"",VLOOKUP($A55,'Základní kolo'!$A$7:$M$72,8,FALSE))</f>
      </c>
      <c r="F55" s="43">
        <f>IF(ISERROR(VLOOKUP($A55,'Základní kolo'!$A$7:$M$72,9,FALSE)),"",VLOOKUP($A55,'Základní kolo'!$A$7:$M$72,9,FALSE))</f>
      </c>
      <c r="G55" s="44">
        <f>IF(ISERROR(VLOOKUP($A55,'Základní kolo'!$A$7:$M$72,10,FALSE)),"",VLOOKUP($A55,'Základní kolo'!$A$7:$M$72,10,FALSE))</f>
      </c>
      <c r="H55" s="45">
        <f>IF(ISERROR(VLOOKUP($A55,'Základní kolo'!$A$7:$M$72,11,FALSE)),"",VLOOKUP($A55,'Základní kolo'!$A$7:$M$72,11,FALSE))</f>
      </c>
      <c r="I55" s="45">
        <f>IF(ISERROR(VLOOKUP($A55,'Základní kolo'!$A$7:$M$72,12,FALSE)),"",VLOOKUP($A55,'Základní kolo'!$A$7:$M$72,12,FALSE))</f>
      </c>
      <c r="J55" s="46">
        <f>IF(ISERROR(VLOOKUP($A55,'Základní kolo'!$A$7:$M$72,13,FALSE)),"",VLOOKUP($A55,'Základní kolo'!$A$7:$M$72,13,FALSE))</f>
      </c>
    </row>
    <row r="56" spans="1:10" s="5" customFormat="1" ht="12.75">
      <c r="A56" s="5">
        <v>50</v>
      </c>
      <c r="B56" s="41">
        <f>IF(ISERROR(VLOOKUP($A56,'Základní kolo'!$A$7:$M$72,5,FALSE)),"",VLOOKUP($A56,'Základní kolo'!$A$7:$M$72,5,FALSE))</f>
      </c>
      <c r="C56" s="42">
        <f>IF(ISERROR(VLOOKUP($A56,'Základní kolo'!$A$7:$M$72,6,FALSE)),"",VLOOKUP($A56,'Základní kolo'!$A$7:$M$72,6,FALSE))</f>
      </c>
      <c r="D56" s="43">
        <f>IF(ISERROR(VLOOKUP($A56,'Základní kolo'!$A$7:$M$72,7,FALSE)),"",VLOOKUP($A56,'Základní kolo'!$A$7:$M$72,7,FALSE))</f>
      </c>
      <c r="E56" s="44">
        <f>IF(ISERROR(VLOOKUP($A56,'Základní kolo'!$A$7:$M$72,8,FALSE)),"",VLOOKUP($A56,'Základní kolo'!$A$7:$M$72,8,FALSE))</f>
      </c>
      <c r="F56" s="43">
        <f>IF(ISERROR(VLOOKUP($A56,'Základní kolo'!$A$7:$M$72,9,FALSE)),"",VLOOKUP($A56,'Základní kolo'!$A$7:$M$72,9,FALSE))</f>
      </c>
      <c r="G56" s="44">
        <f>IF(ISERROR(VLOOKUP($A56,'Základní kolo'!$A$7:$M$72,10,FALSE)),"",VLOOKUP($A56,'Základní kolo'!$A$7:$M$72,10,FALSE))</f>
      </c>
      <c r="H56" s="45">
        <f>IF(ISERROR(VLOOKUP($A56,'Základní kolo'!$A$7:$M$72,11,FALSE)),"",VLOOKUP($A56,'Základní kolo'!$A$7:$M$72,11,FALSE))</f>
      </c>
      <c r="I56" s="45">
        <f>IF(ISERROR(VLOOKUP($A56,'Základní kolo'!$A$7:$M$72,12,FALSE)),"",VLOOKUP($A56,'Základní kolo'!$A$7:$M$72,12,FALSE))</f>
      </c>
      <c r="J56" s="46">
        <f>IF(ISERROR(VLOOKUP($A56,'Základní kolo'!$A$7:$M$72,13,FALSE)),"",VLOOKUP($A56,'Základní kolo'!$A$7:$M$72,13,FALSE))</f>
      </c>
    </row>
    <row r="57" spans="1:10" s="5" customFormat="1" ht="12.75">
      <c r="A57" s="5">
        <v>51</v>
      </c>
      <c r="B57" s="41">
        <f>IF(ISERROR(VLOOKUP($A57,'Základní kolo'!$A$7:$M$72,5,FALSE)),"",VLOOKUP($A57,'Základní kolo'!$A$7:$M$72,5,FALSE))</f>
      </c>
      <c r="C57" s="42">
        <f>IF(ISERROR(VLOOKUP($A57,'Základní kolo'!$A$7:$M$72,6,FALSE)),"",VLOOKUP($A57,'Základní kolo'!$A$7:$M$72,6,FALSE))</f>
      </c>
      <c r="D57" s="43">
        <f>IF(ISERROR(VLOOKUP($A57,'Základní kolo'!$A$7:$M$72,7,FALSE)),"",VLOOKUP($A57,'Základní kolo'!$A$7:$M$72,7,FALSE))</f>
      </c>
      <c r="E57" s="44">
        <f>IF(ISERROR(VLOOKUP($A57,'Základní kolo'!$A$7:$M$72,8,FALSE)),"",VLOOKUP($A57,'Základní kolo'!$A$7:$M$72,8,FALSE))</f>
      </c>
      <c r="F57" s="43">
        <f>IF(ISERROR(VLOOKUP($A57,'Základní kolo'!$A$7:$M$72,9,FALSE)),"",VLOOKUP($A57,'Základní kolo'!$A$7:$M$72,9,FALSE))</f>
      </c>
      <c r="G57" s="44">
        <f>IF(ISERROR(VLOOKUP($A57,'Základní kolo'!$A$7:$M$72,10,FALSE)),"",VLOOKUP($A57,'Základní kolo'!$A$7:$M$72,10,FALSE))</f>
      </c>
      <c r="H57" s="45">
        <f>IF(ISERROR(VLOOKUP($A57,'Základní kolo'!$A$7:$M$72,11,FALSE)),"",VLOOKUP($A57,'Základní kolo'!$A$7:$M$72,11,FALSE))</f>
      </c>
      <c r="I57" s="45">
        <f>IF(ISERROR(VLOOKUP($A57,'Základní kolo'!$A$7:$M$72,12,FALSE)),"",VLOOKUP($A57,'Základní kolo'!$A$7:$M$72,12,FALSE))</f>
      </c>
      <c r="J57" s="46">
        <f>IF(ISERROR(VLOOKUP($A57,'Základní kolo'!$A$7:$M$72,13,FALSE)),"",VLOOKUP($A57,'Základní kolo'!$A$7:$M$72,13,FALSE))</f>
      </c>
    </row>
    <row r="58" spans="1:10" s="5" customFormat="1" ht="12.75">
      <c r="A58" s="5">
        <v>52</v>
      </c>
      <c r="B58" s="41">
        <f>IF(ISERROR(VLOOKUP($A58,'Základní kolo'!$A$7:$M$72,5,FALSE)),"",VLOOKUP($A58,'Základní kolo'!$A$7:$M$72,5,FALSE))</f>
      </c>
      <c r="C58" s="42">
        <f>IF(ISERROR(VLOOKUP($A58,'Základní kolo'!$A$7:$M$72,6,FALSE)),"",VLOOKUP($A58,'Základní kolo'!$A$7:$M$72,6,FALSE))</f>
      </c>
      <c r="D58" s="43">
        <f>IF(ISERROR(VLOOKUP($A58,'Základní kolo'!$A$7:$M$72,7,FALSE)),"",VLOOKUP($A58,'Základní kolo'!$A$7:$M$72,7,FALSE))</f>
      </c>
      <c r="E58" s="44">
        <f>IF(ISERROR(VLOOKUP($A58,'Základní kolo'!$A$7:$M$72,8,FALSE)),"",VLOOKUP($A58,'Základní kolo'!$A$7:$M$72,8,FALSE))</f>
      </c>
      <c r="F58" s="43">
        <f>IF(ISERROR(VLOOKUP($A58,'Základní kolo'!$A$7:$M$72,9,FALSE)),"",VLOOKUP($A58,'Základní kolo'!$A$7:$M$72,9,FALSE))</f>
      </c>
      <c r="G58" s="44">
        <f>IF(ISERROR(VLOOKUP($A58,'Základní kolo'!$A$7:$M$72,10,FALSE)),"",VLOOKUP($A58,'Základní kolo'!$A$7:$M$72,10,FALSE))</f>
      </c>
      <c r="H58" s="45">
        <f>IF(ISERROR(VLOOKUP($A58,'Základní kolo'!$A$7:$M$72,11,FALSE)),"",VLOOKUP($A58,'Základní kolo'!$A$7:$M$72,11,FALSE))</f>
      </c>
      <c r="I58" s="45">
        <f>IF(ISERROR(VLOOKUP($A58,'Základní kolo'!$A$7:$M$72,12,FALSE)),"",VLOOKUP($A58,'Základní kolo'!$A$7:$M$72,12,FALSE))</f>
      </c>
      <c r="J58" s="46">
        <f>IF(ISERROR(VLOOKUP($A58,'Základní kolo'!$A$7:$M$72,13,FALSE)),"",VLOOKUP($A58,'Základní kolo'!$A$7:$M$72,13,FALSE))</f>
      </c>
    </row>
    <row r="59" spans="1:10" s="5" customFormat="1" ht="12.75">
      <c r="A59" s="5">
        <v>53</v>
      </c>
      <c r="B59" s="41">
        <f>IF(ISERROR(VLOOKUP($A59,'Základní kolo'!$A$7:$M$72,5,FALSE)),"",VLOOKUP($A59,'Základní kolo'!$A$7:$M$72,5,FALSE))</f>
      </c>
      <c r="C59" s="42">
        <f>IF(ISERROR(VLOOKUP($A59,'Základní kolo'!$A$7:$M$72,6,FALSE)),"",VLOOKUP($A59,'Základní kolo'!$A$7:$M$72,6,FALSE))</f>
      </c>
      <c r="D59" s="43">
        <f>IF(ISERROR(VLOOKUP($A59,'Základní kolo'!$A$7:$M$72,7,FALSE)),"",VLOOKUP($A59,'Základní kolo'!$A$7:$M$72,7,FALSE))</f>
      </c>
      <c r="E59" s="44">
        <f>IF(ISERROR(VLOOKUP($A59,'Základní kolo'!$A$7:$M$72,8,FALSE)),"",VLOOKUP($A59,'Základní kolo'!$A$7:$M$72,8,FALSE))</f>
      </c>
      <c r="F59" s="43">
        <f>IF(ISERROR(VLOOKUP($A59,'Základní kolo'!$A$7:$M$72,9,FALSE)),"",VLOOKUP($A59,'Základní kolo'!$A$7:$M$72,9,FALSE))</f>
      </c>
      <c r="G59" s="44">
        <f>IF(ISERROR(VLOOKUP($A59,'Základní kolo'!$A$7:$M$72,10,FALSE)),"",VLOOKUP($A59,'Základní kolo'!$A$7:$M$72,10,FALSE))</f>
      </c>
      <c r="H59" s="45">
        <f>IF(ISERROR(VLOOKUP($A59,'Základní kolo'!$A$7:$M$72,11,FALSE)),"",VLOOKUP($A59,'Základní kolo'!$A$7:$M$72,11,FALSE))</f>
      </c>
      <c r="I59" s="45">
        <f>IF(ISERROR(VLOOKUP($A59,'Základní kolo'!$A$7:$M$72,12,FALSE)),"",VLOOKUP($A59,'Základní kolo'!$A$7:$M$72,12,FALSE))</f>
      </c>
      <c r="J59" s="46">
        <f>IF(ISERROR(VLOOKUP($A59,'Základní kolo'!$A$7:$M$72,13,FALSE)),"",VLOOKUP($A59,'Základní kolo'!$A$7:$M$72,13,FALSE))</f>
      </c>
    </row>
    <row r="60" spans="1:10" s="5" customFormat="1" ht="12.75">
      <c r="A60" s="5">
        <v>54</v>
      </c>
      <c r="B60" s="41">
        <f>IF(ISERROR(VLOOKUP($A60,'Základní kolo'!$A$7:$M$72,5,FALSE)),"",VLOOKUP($A60,'Základní kolo'!$A$7:$M$72,5,FALSE))</f>
      </c>
      <c r="C60" s="42">
        <f>IF(ISERROR(VLOOKUP($A60,'Základní kolo'!$A$7:$M$72,6,FALSE)),"",VLOOKUP($A60,'Základní kolo'!$A$7:$M$72,6,FALSE))</f>
      </c>
      <c r="D60" s="43">
        <f>IF(ISERROR(VLOOKUP($A60,'Základní kolo'!$A$7:$M$72,7,FALSE)),"",VLOOKUP($A60,'Základní kolo'!$A$7:$M$72,7,FALSE))</f>
      </c>
      <c r="E60" s="44">
        <f>IF(ISERROR(VLOOKUP($A60,'Základní kolo'!$A$7:$M$72,8,FALSE)),"",VLOOKUP($A60,'Základní kolo'!$A$7:$M$72,8,FALSE))</f>
      </c>
      <c r="F60" s="43">
        <f>IF(ISERROR(VLOOKUP($A60,'Základní kolo'!$A$7:$M$72,9,FALSE)),"",VLOOKUP($A60,'Základní kolo'!$A$7:$M$72,9,FALSE))</f>
      </c>
      <c r="G60" s="44">
        <f>IF(ISERROR(VLOOKUP($A60,'Základní kolo'!$A$7:$M$72,10,FALSE)),"",VLOOKUP($A60,'Základní kolo'!$A$7:$M$72,10,FALSE))</f>
      </c>
      <c r="H60" s="45">
        <f>IF(ISERROR(VLOOKUP($A60,'Základní kolo'!$A$7:$M$72,11,FALSE)),"",VLOOKUP($A60,'Základní kolo'!$A$7:$M$72,11,FALSE))</f>
      </c>
      <c r="I60" s="45">
        <f>IF(ISERROR(VLOOKUP($A60,'Základní kolo'!$A$7:$M$72,12,FALSE)),"",VLOOKUP($A60,'Základní kolo'!$A$7:$M$72,12,FALSE))</f>
      </c>
      <c r="J60" s="46">
        <f>IF(ISERROR(VLOOKUP($A60,'Základní kolo'!$A$7:$M$72,13,FALSE)),"",VLOOKUP($A60,'Základní kolo'!$A$7:$M$72,13,FALSE))</f>
      </c>
    </row>
    <row r="61" spans="1:10" s="5" customFormat="1" ht="12.75">
      <c r="A61" s="5">
        <v>55</v>
      </c>
      <c r="B61" s="41">
        <f>IF(ISERROR(VLOOKUP($A61,'Základní kolo'!$A$7:$M$72,5,FALSE)),"",VLOOKUP($A61,'Základní kolo'!$A$7:$M$72,5,FALSE))</f>
      </c>
      <c r="C61" s="42">
        <f>IF(ISERROR(VLOOKUP($A61,'Základní kolo'!$A$7:$M$72,6,FALSE)),"",VLOOKUP($A61,'Základní kolo'!$A$7:$M$72,6,FALSE))</f>
      </c>
      <c r="D61" s="43">
        <f>IF(ISERROR(VLOOKUP($A61,'Základní kolo'!$A$7:$M$72,7,FALSE)),"",VLOOKUP($A61,'Základní kolo'!$A$7:$M$72,7,FALSE))</f>
      </c>
      <c r="E61" s="44">
        <f>IF(ISERROR(VLOOKUP($A61,'Základní kolo'!$A$7:$M$72,8,FALSE)),"",VLOOKUP($A61,'Základní kolo'!$A$7:$M$72,8,FALSE))</f>
      </c>
      <c r="F61" s="43">
        <f>IF(ISERROR(VLOOKUP($A61,'Základní kolo'!$A$7:$M$72,9,FALSE)),"",VLOOKUP($A61,'Základní kolo'!$A$7:$M$72,9,FALSE))</f>
      </c>
      <c r="G61" s="44">
        <f>IF(ISERROR(VLOOKUP($A61,'Základní kolo'!$A$7:$M$72,10,FALSE)),"",VLOOKUP($A61,'Základní kolo'!$A$7:$M$72,10,FALSE))</f>
      </c>
      <c r="H61" s="45">
        <f>IF(ISERROR(VLOOKUP($A61,'Základní kolo'!$A$7:$M$72,11,FALSE)),"",VLOOKUP($A61,'Základní kolo'!$A$7:$M$72,11,FALSE))</f>
      </c>
      <c r="I61" s="45">
        <f>IF(ISERROR(VLOOKUP($A61,'Základní kolo'!$A$7:$M$72,12,FALSE)),"",VLOOKUP($A61,'Základní kolo'!$A$7:$M$72,12,FALSE))</f>
      </c>
      <c r="J61" s="46">
        <f>IF(ISERROR(VLOOKUP($A61,'Základní kolo'!$A$7:$M$72,13,FALSE)),"",VLOOKUP($A61,'Základní kolo'!$A$7:$M$72,13,FALSE))</f>
      </c>
    </row>
    <row r="62" spans="1:10" s="5" customFormat="1" ht="12.75">
      <c r="A62" s="5">
        <v>56</v>
      </c>
      <c r="B62" s="41">
        <f>IF(ISERROR(VLOOKUP($A62,'Základní kolo'!$A$7:$M$72,5,FALSE)),"",VLOOKUP($A62,'Základní kolo'!$A$7:$M$72,5,FALSE))</f>
      </c>
      <c r="C62" s="42">
        <f>IF(ISERROR(VLOOKUP($A62,'Základní kolo'!$A$7:$M$72,6,FALSE)),"",VLOOKUP($A62,'Základní kolo'!$A$7:$M$72,6,FALSE))</f>
      </c>
      <c r="D62" s="43">
        <f>IF(ISERROR(VLOOKUP($A62,'Základní kolo'!$A$7:$M$72,7,FALSE)),"",VLOOKUP($A62,'Základní kolo'!$A$7:$M$72,7,FALSE))</f>
      </c>
      <c r="E62" s="44">
        <f>IF(ISERROR(VLOOKUP($A62,'Základní kolo'!$A$7:$M$72,8,FALSE)),"",VLOOKUP($A62,'Základní kolo'!$A$7:$M$72,8,FALSE))</f>
      </c>
      <c r="F62" s="43">
        <f>IF(ISERROR(VLOOKUP($A62,'Základní kolo'!$A$7:$M$72,9,FALSE)),"",VLOOKUP($A62,'Základní kolo'!$A$7:$M$72,9,FALSE))</f>
      </c>
      <c r="G62" s="44">
        <f>IF(ISERROR(VLOOKUP($A62,'Základní kolo'!$A$7:$M$72,10,FALSE)),"",VLOOKUP($A62,'Základní kolo'!$A$7:$M$72,10,FALSE))</f>
      </c>
      <c r="H62" s="45">
        <f>IF(ISERROR(VLOOKUP($A62,'Základní kolo'!$A$7:$M$72,11,FALSE)),"",VLOOKUP($A62,'Základní kolo'!$A$7:$M$72,11,FALSE))</f>
      </c>
      <c r="I62" s="45">
        <f>IF(ISERROR(VLOOKUP($A62,'Základní kolo'!$A$7:$M$72,12,FALSE)),"",VLOOKUP($A62,'Základní kolo'!$A$7:$M$72,12,FALSE))</f>
      </c>
      <c r="J62" s="46">
        <f>IF(ISERROR(VLOOKUP($A62,'Základní kolo'!$A$7:$M$72,13,FALSE)),"",VLOOKUP($A62,'Základní kolo'!$A$7:$M$72,13,FALSE))</f>
      </c>
    </row>
    <row r="63" spans="1:10" s="5" customFormat="1" ht="12.75">
      <c r="A63" s="5">
        <v>57</v>
      </c>
      <c r="B63" s="41">
        <f>IF(ISERROR(VLOOKUP($A63,'Základní kolo'!$A$7:$M$72,5,FALSE)),"",VLOOKUP($A63,'Základní kolo'!$A$7:$M$72,5,FALSE))</f>
      </c>
      <c r="C63" s="42">
        <f>IF(ISERROR(VLOOKUP($A63,'Základní kolo'!$A$7:$M$72,6,FALSE)),"",VLOOKUP($A63,'Základní kolo'!$A$7:$M$72,6,FALSE))</f>
      </c>
      <c r="D63" s="43">
        <f>IF(ISERROR(VLOOKUP($A63,'Základní kolo'!$A$7:$M$72,7,FALSE)),"",VLOOKUP($A63,'Základní kolo'!$A$7:$M$72,7,FALSE))</f>
      </c>
      <c r="E63" s="44">
        <f>IF(ISERROR(VLOOKUP($A63,'Základní kolo'!$A$7:$M$72,8,FALSE)),"",VLOOKUP($A63,'Základní kolo'!$A$7:$M$72,8,FALSE))</f>
      </c>
      <c r="F63" s="43">
        <f>IF(ISERROR(VLOOKUP($A63,'Základní kolo'!$A$7:$M$72,9,FALSE)),"",VLOOKUP($A63,'Základní kolo'!$A$7:$M$72,9,FALSE))</f>
      </c>
      <c r="G63" s="44">
        <f>IF(ISERROR(VLOOKUP($A63,'Základní kolo'!$A$7:$M$72,10,FALSE)),"",VLOOKUP($A63,'Základní kolo'!$A$7:$M$72,10,FALSE))</f>
      </c>
      <c r="H63" s="45">
        <f>IF(ISERROR(VLOOKUP($A63,'Základní kolo'!$A$7:$M$72,11,FALSE)),"",VLOOKUP($A63,'Základní kolo'!$A$7:$M$72,11,FALSE))</f>
      </c>
      <c r="I63" s="45">
        <f>IF(ISERROR(VLOOKUP($A63,'Základní kolo'!$A$7:$M$72,12,FALSE)),"",VLOOKUP($A63,'Základní kolo'!$A$7:$M$72,12,FALSE))</f>
      </c>
      <c r="J63" s="46">
        <f>IF(ISERROR(VLOOKUP($A63,'Základní kolo'!$A$7:$M$72,13,FALSE)),"",VLOOKUP($A63,'Základní kolo'!$A$7:$M$72,13,FALSE))</f>
      </c>
    </row>
    <row r="64" spans="1:10" s="5" customFormat="1" ht="12.75">
      <c r="A64" s="5">
        <v>58</v>
      </c>
      <c r="B64" s="41">
        <f>IF(ISERROR(VLOOKUP($A64,'Základní kolo'!$A$7:$M$72,5,FALSE)),"",VLOOKUP($A64,'Základní kolo'!$A$7:$M$72,5,FALSE))</f>
      </c>
      <c r="C64" s="42">
        <f>IF(ISERROR(VLOOKUP($A64,'Základní kolo'!$A$7:$M$72,6,FALSE)),"",VLOOKUP($A64,'Základní kolo'!$A$7:$M$72,6,FALSE))</f>
      </c>
      <c r="D64" s="43">
        <f>IF(ISERROR(VLOOKUP($A64,'Základní kolo'!$A$7:$M$72,7,FALSE)),"",VLOOKUP($A64,'Základní kolo'!$A$7:$M$72,7,FALSE))</f>
      </c>
      <c r="E64" s="44">
        <f>IF(ISERROR(VLOOKUP($A64,'Základní kolo'!$A$7:$M$72,8,FALSE)),"",VLOOKUP($A64,'Základní kolo'!$A$7:$M$72,8,FALSE))</f>
      </c>
      <c r="F64" s="43">
        <f>IF(ISERROR(VLOOKUP($A64,'Základní kolo'!$A$7:$M$72,9,FALSE)),"",VLOOKUP($A64,'Základní kolo'!$A$7:$M$72,9,FALSE))</f>
      </c>
      <c r="G64" s="44">
        <f>IF(ISERROR(VLOOKUP($A64,'Základní kolo'!$A$7:$M$72,10,FALSE)),"",VLOOKUP($A64,'Základní kolo'!$A$7:$M$72,10,FALSE))</f>
      </c>
      <c r="H64" s="45">
        <f>IF(ISERROR(VLOOKUP($A64,'Základní kolo'!$A$7:$M$72,11,FALSE)),"",VLOOKUP($A64,'Základní kolo'!$A$7:$M$72,11,FALSE))</f>
      </c>
      <c r="I64" s="45">
        <f>IF(ISERROR(VLOOKUP($A64,'Základní kolo'!$A$7:$M$72,12,FALSE)),"",VLOOKUP($A64,'Základní kolo'!$A$7:$M$72,12,FALSE))</f>
      </c>
      <c r="J64" s="46">
        <f>IF(ISERROR(VLOOKUP($A64,'Základní kolo'!$A$7:$M$72,13,FALSE)),"",VLOOKUP($A64,'Základní kolo'!$A$7:$M$72,13,FALSE))</f>
      </c>
    </row>
    <row r="65" spans="1:10" s="5" customFormat="1" ht="12.75">
      <c r="A65" s="5">
        <v>59</v>
      </c>
      <c r="B65" s="41">
        <f>IF(ISERROR(VLOOKUP($A65,'Základní kolo'!$A$7:$M$72,5,FALSE)),"",VLOOKUP($A65,'Základní kolo'!$A$7:$M$72,5,FALSE))</f>
      </c>
      <c r="C65" s="42">
        <f>IF(ISERROR(VLOOKUP($A65,'Základní kolo'!$A$7:$M$72,6,FALSE)),"",VLOOKUP($A65,'Základní kolo'!$A$7:$M$72,6,FALSE))</f>
      </c>
      <c r="D65" s="43">
        <f>IF(ISERROR(VLOOKUP($A65,'Základní kolo'!$A$7:$M$72,7,FALSE)),"",VLOOKUP($A65,'Základní kolo'!$A$7:$M$72,7,FALSE))</f>
      </c>
      <c r="E65" s="44">
        <f>IF(ISERROR(VLOOKUP($A65,'Základní kolo'!$A$7:$M$72,8,FALSE)),"",VLOOKUP($A65,'Základní kolo'!$A$7:$M$72,8,FALSE))</f>
      </c>
      <c r="F65" s="43">
        <f>IF(ISERROR(VLOOKUP($A65,'Základní kolo'!$A$7:$M$72,9,FALSE)),"",VLOOKUP($A65,'Základní kolo'!$A$7:$M$72,9,FALSE))</f>
      </c>
      <c r="G65" s="44">
        <f>IF(ISERROR(VLOOKUP($A65,'Základní kolo'!$A$7:$M$72,10,FALSE)),"",VLOOKUP($A65,'Základní kolo'!$A$7:$M$72,10,FALSE))</f>
      </c>
      <c r="H65" s="45">
        <f>IF(ISERROR(VLOOKUP($A65,'Základní kolo'!$A$7:$M$72,11,FALSE)),"",VLOOKUP($A65,'Základní kolo'!$A$7:$M$72,11,FALSE))</f>
      </c>
      <c r="I65" s="45">
        <f>IF(ISERROR(VLOOKUP($A65,'Základní kolo'!$A$7:$M$72,12,FALSE)),"",VLOOKUP($A65,'Základní kolo'!$A$7:$M$72,12,FALSE))</f>
      </c>
      <c r="J65" s="46">
        <f>IF(ISERROR(VLOOKUP($A65,'Základní kolo'!$A$7:$M$72,13,FALSE)),"",VLOOKUP($A65,'Základní kolo'!$A$7:$M$72,13,FALSE))</f>
      </c>
    </row>
    <row r="66" spans="1:10" s="5" customFormat="1" ht="12.75">
      <c r="A66" s="5">
        <v>60</v>
      </c>
      <c r="B66" s="41">
        <f>IF(ISERROR(VLOOKUP($A66,'Základní kolo'!$A$7:$M$72,5,FALSE)),"",VLOOKUP($A66,'Základní kolo'!$A$7:$M$72,5,FALSE))</f>
      </c>
      <c r="C66" s="42">
        <f>IF(ISERROR(VLOOKUP($A66,'Základní kolo'!$A$7:$M$72,6,FALSE)),"",VLOOKUP($A66,'Základní kolo'!$A$7:$M$72,6,FALSE))</f>
      </c>
      <c r="D66" s="43">
        <f>IF(ISERROR(VLOOKUP($A66,'Základní kolo'!$A$7:$M$72,7,FALSE)),"",VLOOKUP($A66,'Základní kolo'!$A$7:$M$72,7,FALSE))</f>
      </c>
      <c r="E66" s="44">
        <f>IF(ISERROR(VLOOKUP($A66,'Základní kolo'!$A$7:$M$72,8,FALSE)),"",VLOOKUP($A66,'Základní kolo'!$A$7:$M$72,8,FALSE))</f>
      </c>
      <c r="F66" s="43">
        <f>IF(ISERROR(VLOOKUP($A66,'Základní kolo'!$A$7:$M$72,9,FALSE)),"",VLOOKUP($A66,'Základní kolo'!$A$7:$M$72,9,FALSE))</f>
      </c>
      <c r="G66" s="44">
        <f>IF(ISERROR(VLOOKUP($A66,'Základní kolo'!$A$7:$M$72,10,FALSE)),"",VLOOKUP($A66,'Základní kolo'!$A$7:$M$72,10,FALSE))</f>
      </c>
      <c r="H66" s="45">
        <f>IF(ISERROR(VLOOKUP($A66,'Základní kolo'!$A$7:$M$72,11,FALSE)),"",VLOOKUP($A66,'Základní kolo'!$A$7:$M$72,11,FALSE))</f>
      </c>
      <c r="I66" s="45">
        <f>IF(ISERROR(VLOOKUP($A66,'Základní kolo'!$A$7:$M$72,12,FALSE)),"",VLOOKUP($A66,'Základní kolo'!$A$7:$M$72,12,FALSE))</f>
      </c>
      <c r="J66" s="46">
        <f>IF(ISERROR(VLOOKUP($A66,'Základní kolo'!$A$7:$M$72,13,FALSE)),"",VLOOKUP($A66,'Základní kolo'!$A$7:$M$72,13,FALSE))</f>
      </c>
    </row>
    <row r="67" spans="1:10" s="5" customFormat="1" ht="12.75">
      <c r="A67" s="5">
        <v>61</v>
      </c>
      <c r="B67" s="41">
        <f>IF(ISERROR(VLOOKUP($A67,'Základní kolo'!$A$7:$M$72,5,FALSE)),"",VLOOKUP($A67,'Základní kolo'!$A$7:$M$72,5,FALSE))</f>
      </c>
      <c r="C67" s="42">
        <f>IF(ISERROR(VLOOKUP($A67,'Základní kolo'!$A$7:$M$72,6,FALSE)),"",VLOOKUP($A67,'Základní kolo'!$A$7:$M$72,6,FALSE))</f>
      </c>
      <c r="D67" s="43">
        <f>IF(ISERROR(VLOOKUP($A67,'Základní kolo'!$A$7:$M$72,7,FALSE)),"",VLOOKUP($A67,'Základní kolo'!$A$7:$M$72,7,FALSE))</f>
      </c>
      <c r="E67" s="44">
        <f>IF(ISERROR(VLOOKUP($A67,'Základní kolo'!$A$7:$M$72,8,FALSE)),"",VLOOKUP($A67,'Základní kolo'!$A$7:$M$72,8,FALSE))</f>
      </c>
      <c r="F67" s="43">
        <f>IF(ISERROR(VLOOKUP($A67,'Základní kolo'!$A$7:$M$72,9,FALSE)),"",VLOOKUP($A67,'Základní kolo'!$A$7:$M$72,9,FALSE))</f>
      </c>
      <c r="G67" s="44">
        <f>IF(ISERROR(VLOOKUP($A67,'Základní kolo'!$A$7:$M$72,10,FALSE)),"",VLOOKUP($A67,'Základní kolo'!$A$7:$M$72,10,FALSE))</f>
      </c>
      <c r="H67" s="45">
        <f>IF(ISERROR(VLOOKUP($A67,'Základní kolo'!$A$7:$M$72,11,FALSE)),"",VLOOKUP($A67,'Základní kolo'!$A$7:$M$72,11,FALSE))</f>
      </c>
      <c r="I67" s="45">
        <f>IF(ISERROR(VLOOKUP($A67,'Základní kolo'!$A$7:$M$72,12,FALSE)),"",VLOOKUP($A67,'Základní kolo'!$A$7:$M$72,12,FALSE))</f>
      </c>
      <c r="J67" s="46">
        <f>IF(ISERROR(VLOOKUP($A67,'Základní kolo'!$A$7:$M$72,13,FALSE)),"",VLOOKUP($A67,'Základní kolo'!$A$7:$M$72,13,FALSE))</f>
      </c>
    </row>
    <row r="68" spans="1:10" s="5" customFormat="1" ht="12.75">
      <c r="A68" s="5">
        <v>62</v>
      </c>
      <c r="B68" s="41">
        <f>IF(ISERROR(VLOOKUP($A68,'Základní kolo'!$A$7:$M$72,5,FALSE)),"",VLOOKUP($A68,'Základní kolo'!$A$7:$M$72,5,FALSE))</f>
      </c>
      <c r="C68" s="42">
        <f>IF(ISERROR(VLOOKUP($A68,'Základní kolo'!$A$7:$M$72,6,FALSE)),"",VLOOKUP($A68,'Základní kolo'!$A$7:$M$72,6,FALSE))</f>
      </c>
      <c r="D68" s="43">
        <f>IF(ISERROR(VLOOKUP($A68,'Základní kolo'!$A$7:$M$72,7,FALSE)),"",VLOOKUP($A68,'Základní kolo'!$A$7:$M$72,7,FALSE))</f>
      </c>
      <c r="E68" s="44">
        <f>IF(ISERROR(VLOOKUP($A68,'Základní kolo'!$A$7:$M$72,8,FALSE)),"",VLOOKUP($A68,'Základní kolo'!$A$7:$M$72,8,FALSE))</f>
      </c>
      <c r="F68" s="43">
        <f>IF(ISERROR(VLOOKUP($A68,'Základní kolo'!$A$7:$M$72,9,FALSE)),"",VLOOKUP($A68,'Základní kolo'!$A$7:$M$72,9,FALSE))</f>
      </c>
      <c r="G68" s="44">
        <f>IF(ISERROR(VLOOKUP($A68,'Základní kolo'!$A$7:$M$72,10,FALSE)),"",VLOOKUP($A68,'Základní kolo'!$A$7:$M$72,10,FALSE))</f>
      </c>
      <c r="H68" s="45">
        <f>IF(ISERROR(VLOOKUP($A68,'Základní kolo'!$A$7:$M$72,11,FALSE)),"",VLOOKUP($A68,'Základní kolo'!$A$7:$M$72,11,FALSE))</f>
      </c>
      <c r="I68" s="45">
        <f>IF(ISERROR(VLOOKUP($A68,'Základní kolo'!$A$7:$M$72,12,FALSE)),"",VLOOKUP($A68,'Základní kolo'!$A$7:$M$72,12,FALSE))</f>
      </c>
      <c r="J68" s="46">
        <f>IF(ISERROR(VLOOKUP($A68,'Základní kolo'!$A$7:$M$72,13,FALSE)),"",VLOOKUP($A68,'Základní kolo'!$A$7:$M$72,13,FALSE))</f>
      </c>
    </row>
    <row r="69" spans="1:10" s="5" customFormat="1" ht="12.75">
      <c r="A69" s="5">
        <v>63</v>
      </c>
      <c r="B69" s="41">
        <f>IF(ISERROR(VLOOKUP($A69,'Základní kolo'!$A$7:$M$72,5,FALSE)),"",VLOOKUP($A69,'Základní kolo'!$A$7:$M$72,5,FALSE))</f>
      </c>
      <c r="C69" s="42">
        <f>IF(ISERROR(VLOOKUP($A69,'Základní kolo'!$A$7:$M$72,6,FALSE)),"",VLOOKUP($A69,'Základní kolo'!$A$7:$M$72,6,FALSE))</f>
      </c>
      <c r="D69" s="43">
        <f>IF(ISERROR(VLOOKUP($A69,'Základní kolo'!$A$7:$M$72,7,FALSE)),"",VLOOKUP($A69,'Základní kolo'!$A$7:$M$72,7,FALSE))</f>
      </c>
      <c r="E69" s="44">
        <f>IF(ISERROR(VLOOKUP($A69,'Základní kolo'!$A$7:$M$72,8,FALSE)),"",VLOOKUP($A69,'Základní kolo'!$A$7:$M$72,8,FALSE))</f>
      </c>
      <c r="F69" s="43">
        <f>IF(ISERROR(VLOOKUP($A69,'Základní kolo'!$A$7:$M$72,9,FALSE)),"",VLOOKUP($A69,'Základní kolo'!$A$7:$M$72,9,FALSE))</f>
      </c>
      <c r="G69" s="44">
        <f>IF(ISERROR(VLOOKUP($A69,'Základní kolo'!$A$7:$M$72,10,FALSE)),"",VLOOKUP($A69,'Základní kolo'!$A$7:$M$72,10,FALSE))</f>
      </c>
      <c r="H69" s="45">
        <f>IF(ISERROR(VLOOKUP($A69,'Základní kolo'!$A$7:$M$72,11,FALSE)),"",VLOOKUP($A69,'Základní kolo'!$A$7:$M$72,11,FALSE))</f>
      </c>
      <c r="I69" s="45">
        <f>IF(ISERROR(VLOOKUP($A69,'Základní kolo'!$A$7:$M$72,12,FALSE)),"",VLOOKUP($A69,'Základní kolo'!$A$7:$M$72,12,FALSE))</f>
      </c>
      <c r="J69" s="46">
        <f>IF(ISERROR(VLOOKUP($A69,'Základní kolo'!$A$7:$M$72,13,FALSE)),"",VLOOKUP($A69,'Základní kolo'!$A$7:$M$72,13,FALSE))</f>
      </c>
    </row>
    <row r="70" spans="1:10" s="5" customFormat="1" ht="12.75">
      <c r="A70" s="5">
        <v>64</v>
      </c>
      <c r="B70" s="41">
        <f>IF(ISERROR(VLOOKUP($A70,'Základní kolo'!$A$7:$M$72,5,FALSE)),"",VLOOKUP($A70,'Základní kolo'!$A$7:$M$72,5,FALSE))</f>
      </c>
      <c r="C70" s="42">
        <f>IF(ISERROR(VLOOKUP($A70,'Základní kolo'!$A$7:$M$72,6,FALSE)),"",VLOOKUP($A70,'Základní kolo'!$A$7:$M$72,6,FALSE))</f>
      </c>
      <c r="D70" s="43">
        <f>IF(ISERROR(VLOOKUP($A70,'Základní kolo'!$A$7:$M$72,7,FALSE)),"",VLOOKUP($A70,'Základní kolo'!$A$7:$M$72,7,FALSE))</f>
      </c>
      <c r="E70" s="44">
        <f>IF(ISERROR(VLOOKUP($A70,'Základní kolo'!$A$7:$M$72,8,FALSE)),"",VLOOKUP($A70,'Základní kolo'!$A$7:$M$72,8,FALSE))</f>
      </c>
      <c r="F70" s="43">
        <f>IF(ISERROR(VLOOKUP($A70,'Základní kolo'!$A$7:$M$72,9,FALSE)),"",VLOOKUP($A70,'Základní kolo'!$A$7:$M$72,9,FALSE))</f>
      </c>
      <c r="G70" s="44">
        <f>IF(ISERROR(VLOOKUP($A70,'Základní kolo'!$A$7:$M$72,10,FALSE)),"",VLOOKUP($A70,'Základní kolo'!$A$7:$M$72,10,FALSE))</f>
      </c>
      <c r="H70" s="45">
        <f>IF(ISERROR(VLOOKUP($A70,'Základní kolo'!$A$7:$M$72,11,FALSE)),"",VLOOKUP($A70,'Základní kolo'!$A$7:$M$72,11,FALSE))</f>
      </c>
      <c r="I70" s="45">
        <f>IF(ISERROR(VLOOKUP($A70,'Základní kolo'!$A$7:$M$72,12,FALSE)),"",VLOOKUP($A70,'Základní kolo'!$A$7:$M$72,12,FALSE))</f>
      </c>
      <c r="J70" s="46">
        <f>IF(ISERROR(VLOOKUP($A70,'Základní kolo'!$A$7:$M$72,13,FALSE)),"",VLOOKUP($A70,'Základní kolo'!$A$7:$M$72,13,FALSE))</f>
      </c>
    </row>
    <row r="71" spans="1:10" s="5" customFormat="1" ht="12.75">
      <c r="A71" s="5">
        <v>65</v>
      </c>
      <c r="B71" s="41">
        <f>IF(ISERROR(VLOOKUP($A71,'Základní kolo'!$A$7:$M$72,5,FALSE)),"",VLOOKUP($A71,'Základní kolo'!$A$7:$M$72,5,FALSE))</f>
      </c>
      <c r="C71" s="42">
        <f>IF(ISERROR(VLOOKUP($A71,'Základní kolo'!$A$7:$M$72,6,FALSE)),"",VLOOKUP($A71,'Základní kolo'!$A$7:$M$72,6,FALSE))</f>
      </c>
      <c r="D71" s="43">
        <f>IF(ISERROR(VLOOKUP($A71,'Základní kolo'!$A$7:$M$72,7,FALSE)),"",VLOOKUP($A71,'Základní kolo'!$A$7:$M$72,7,FALSE))</f>
      </c>
      <c r="E71" s="44">
        <f>IF(ISERROR(VLOOKUP($A71,'Základní kolo'!$A$7:$M$72,8,FALSE)),"",VLOOKUP($A71,'Základní kolo'!$A$7:$M$72,8,FALSE))</f>
      </c>
      <c r="F71" s="43">
        <f>IF(ISERROR(VLOOKUP($A71,'Základní kolo'!$A$7:$M$72,9,FALSE)),"",VLOOKUP($A71,'Základní kolo'!$A$7:$M$72,9,FALSE))</f>
      </c>
      <c r="G71" s="44">
        <f>IF(ISERROR(VLOOKUP($A71,'Základní kolo'!$A$7:$M$72,10,FALSE)),"",VLOOKUP($A71,'Základní kolo'!$A$7:$M$72,10,FALSE))</f>
      </c>
      <c r="H71" s="45">
        <f>IF(ISERROR(VLOOKUP($A71,'Základní kolo'!$A$7:$M$72,11,FALSE)),"",VLOOKUP($A71,'Základní kolo'!$A$7:$M$72,11,FALSE))</f>
      </c>
      <c r="I71" s="45">
        <f>IF(ISERROR(VLOOKUP($A71,'Základní kolo'!$A$7:$M$72,12,FALSE)),"",VLOOKUP($A71,'Základní kolo'!$A$7:$M$72,12,FALSE))</f>
      </c>
      <c r="J71" s="46">
        <f>IF(ISERROR(VLOOKUP($A71,'Základní kolo'!$A$7:$M$72,13,FALSE)),"",VLOOKUP($A71,'Základní kolo'!$A$7:$M$72,13,FALSE))</f>
      </c>
    </row>
    <row r="72" spans="1:10" s="5" customFormat="1" ht="12.75">
      <c r="A72" s="5">
        <v>66</v>
      </c>
      <c r="B72" s="41">
        <f>IF(ISERROR(VLOOKUP($A72,'Základní kolo'!$A$7:$M$72,5,FALSE)),"",VLOOKUP($A72,'Základní kolo'!$A$7:$M$72,5,FALSE))</f>
      </c>
      <c r="C72" s="42">
        <f>IF(ISERROR(VLOOKUP($A72,'Základní kolo'!$A$7:$M$72,6,FALSE)),"",VLOOKUP($A72,'Základní kolo'!$A$7:$M$72,6,FALSE))</f>
      </c>
      <c r="D72" s="43">
        <f>IF(ISERROR(VLOOKUP($A72,'Základní kolo'!$A$7:$M$72,7,FALSE)),"",VLOOKUP($A72,'Základní kolo'!$A$7:$M$72,7,FALSE))</f>
      </c>
      <c r="E72" s="44">
        <f>IF(ISERROR(VLOOKUP($A72,'Základní kolo'!$A$7:$M$72,8,FALSE)),"",VLOOKUP($A72,'Základní kolo'!$A$7:$M$72,8,FALSE))</f>
      </c>
      <c r="F72" s="43">
        <f>IF(ISERROR(VLOOKUP($A72,'Základní kolo'!$A$7:$M$72,9,FALSE)),"",VLOOKUP($A72,'Základní kolo'!$A$7:$M$72,9,FALSE))</f>
      </c>
      <c r="G72" s="44">
        <f>IF(ISERROR(VLOOKUP($A72,'Základní kolo'!$A$7:$M$72,10,FALSE)),"",VLOOKUP($A72,'Základní kolo'!$A$7:$M$72,10,FALSE))</f>
      </c>
      <c r="H72" s="45">
        <f>IF(ISERROR(VLOOKUP($A72,'Základní kolo'!$A$7:$M$72,11,FALSE)),"",VLOOKUP($A72,'Základní kolo'!$A$7:$M$72,11,FALSE))</f>
      </c>
      <c r="I72" s="45">
        <f>IF(ISERROR(VLOOKUP($A72,'Základní kolo'!$A$7:$M$72,12,FALSE)),"",VLOOKUP($A72,'Základní kolo'!$A$7:$M$72,12,FALSE))</f>
      </c>
      <c r="J72" s="46">
        <f>IF(ISERROR(VLOOKUP($A72,'Základní kolo'!$A$7:$M$72,13,FALSE)),"",VLOOKUP($A72,'Základní kolo'!$A$7:$M$72,13,FALSE))</f>
      </c>
    </row>
    <row r="73" spans="1:10" s="5" customFormat="1" ht="12.75">
      <c r="A73" s="5">
        <v>67</v>
      </c>
      <c r="B73" s="41">
        <f>IF(ISERROR(VLOOKUP($A73,'Základní kolo'!$A$7:$M$72,5,FALSE)),"",VLOOKUP($A73,'Základní kolo'!$A$7:$M$72,5,FALSE))</f>
      </c>
      <c r="C73" s="42">
        <f>IF(ISERROR(VLOOKUP($A73,'Základní kolo'!$A$7:$M$72,6,FALSE)),"",VLOOKUP($A73,'Základní kolo'!$A$7:$M$72,6,FALSE))</f>
      </c>
      <c r="D73" s="43">
        <f>IF(ISERROR(VLOOKUP($A73,'Základní kolo'!$A$7:$M$72,7,FALSE)),"",VLOOKUP($A73,'Základní kolo'!$A$7:$M$72,7,FALSE))</f>
      </c>
      <c r="E73" s="44">
        <f>IF(ISERROR(VLOOKUP($A73,'Základní kolo'!$A$7:$M$72,8,FALSE)),"",VLOOKUP($A73,'Základní kolo'!$A$7:$M$72,8,FALSE))</f>
      </c>
      <c r="F73" s="43">
        <f>IF(ISERROR(VLOOKUP($A73,'Základní kolo'!$A$7:$M$72,9,FALSE)),"",VLOOKUP($A73,'Základní kolo'!$A$7:$M$72,9,FALSE))</f>
      </c>
      <c r="G73" s="44">
        <f>IF(ISERROR(VLOOKUP($A73,'Základní kolo'!$A$7:$M$72,10,FALSE)),"",VLOOKUP($A73,'Základní kolo'!$A$7:$M$72,10,FALSE))</f>
      </c>
      <c r="H73" s="45">
        <f>IF(ISERROR(VLOOKUP($A73,'Základní kolo'!$A$7:$M$72,11,FALSE)),"",VLOOKUP($A73,'Základní kolo'!$A$7:$M$72,11,FALSE))</f>
      </c>
      <c r="I73" s="45">
        <f>IF(ISERROR(VLOOKUP($A73,'Základní kolo'!$A$7:$M$72,12,FALSE)),"",VLOOKUP($A73,'Základní kolo'!$A$7:$M$72,12,FALSE))</f>
      </c>
      <c r="J73" s="46">
        <f>IF(ISERROR(VLOOKUP($A73,'Základní kolo'!$A$7:$M$72,13,FALSE)),"",VLOOKUP($A73,'Základní kolo'!$A$7:$M$72,13,FALSE))</f>
      </c>
    </row>
    <row r="74" spans="1:10" s="5" customFormat="1" ht="12.75">
      <c r="A74" s="5">
        <v>68</v>
      </c>
      <c r="B74" s="41">
        <f>IF(ISERROR(VLOOKUP($A74,'Základní kolo'!$A$7:$M$72,5,FALSE)),"",VLOOKUP($A74,'Základní kolo'!$A$7:$M$72,5,FALSE))</f>
      </c>
      <c r="C74" s="42">
        <f>IF(ISERROR(VLOOKUP($A74,'Základní kolo'!$A$7:$M$72,6,FALSE)),"",VLOOKUP($A74,'Základní kolo'!$A$7:$M$72,6,FALSE))</f>
      </c>
      <c r="D74" s="43">
        <f>IF(ISERROR(VLOOKUP($A74,'Základní kolo'!$A$7:$M$72,7,FALSE)),"",VLOOKUP($A74,'Základní kolo'!$A$7:$M$72,7,FALSE))</f>
      </c>
      <c r="E74" s="44">
        <f>IF(ISERROR(VLOOKUP($A74,'Základní kolo'!$A$7:$M$72,8,FALSE)),"",VLOOKUP($A74,'Základní kolo'!$A$7:$M$72,8,FALSE))</f>
      </c>
      <c r="F74" s="43">
        <f>IF(ISERROR(VLOOKUP($A74,'Základní kolo'!$A$7:$M$72,9,FALSE)),"",VLOOKUP($A74,'Základní kolo'!$A$7:$M$72,9,FALSE))</f>
      </c>
      <c r="G74" s="44">
        <f>IF(ISERROR(VLOOKUP($A74,'Základní kolo'!$A$7:$M$72,10,FALSE)),"",VLOOKUP($A74,'Základní kolo'!$A$7:$M$72,10,FALSE))</f>
      </c>
      <c r="H74" s="45">
        <f>IF(ISERROR(VLOOKUP($A74,'Základní kolo'!$A$7:$M$72,11,FALSE)),"",VLOOKUP($A74,'Základní kolo'!$A$7:$M$72,11,FALSE))</f>
      </c>
      <c r="I74" s="45">
        <f>IF(ISERROR(VLOOKUP($A74,'Základní kolo'!$A$7:$M$72,12,FALSE)),"",VLOOKUP($A74,'Základní kolo'!$A$7:$M$72,12,FALSE))</f>
      </c>
      <c r="J74" s="46">
        <f>IF(ISERROR(VLOOKUP($A74,'Základní kolo'!$A$7:$M$72,13,FALSE)),"",VLOOKUP($A74,'Základní kolo'!$A$7:$M$72,13,FALSE))</f>
      </c>
    </row>
    <row r="75" spans="1:10" s="5" customFormat="1" ht="12.75">
      <c r="A75" s="5">
        <v>69</v>
      </c>
      <c r="B75" s="41">
        <f>IF(ISERROR(VLOOKUP($A75,'Základní kolo'!$A$7:$M$72,5,FALSE)),"",VLOOKUP($A75,'Základní kolo'!$A$7:$M$72,5,FALSE))</f>
      </c>
      <c r="C75" s="42">
        <f>IF(ISERROR(VLOOKUP($A75,'Základní kolo'!$A$7:$M$72,6,FALSE)),"",VLOOKUP($A75,'Základní kolo'!$A$7:$M$72,6,FALSE))</f>
      </c>
      <c r="D75" s="43">
        <f>IF(ISERROR(VLOOKUP($A75,'Základní kolo'!$A$7:$M$72,7,FALSE)),"",VLOOKUP($A75,'Základní kolo'!$A$7:$M$72,7,FALSE))</f>
      </c>
      <c r="E75" s="44">
        <f>IF(ISERROR(VLOOKUP($A75,'Základní kolo'!$A$7:$M$72,8,FALSE)),"",VLOOKUP($A75,'Základní kolo'!$A$7:$M$72,8,FALSE))</f>
      </c>
      <c r="F75" s="43">
        <f>IF(ISERROR(VLOOKUP($A75,'Základní kolo'!$A$7:$M$72,9,FALSE)),"",VLOOKUP($A75,'Základní kolo'!$A$7:$M$72,9,FALSE))</f>
      </c>
      <c r="G75" s="44">
        <f>IF(ISERROR(VLOOKUP($A75,'Základní kolo'!$A$7:$M$72,10,FALSE)),"",VLOOKUP($A75,'Základní kolo'!$A$7:$M$72,10,FALSE))</f>
      </c>
      <c r="H75" s="45">
        <f>IF(ISERROR(VLOOKUP($A75,'Základní kolo'!$A$7:$M$72,11,FALSE)),"",VLOOKUP($A75,'Základní kolo'!$A$7:$M$72,11,FALSE))</f>
      </c>
      <c r="I75" s="45">
        <f>IF(ISERROR(VLOOKUP($A75,'Základní kolo'!$A$7:$M$72,12,FALSE)),"",VLOOKUP($A75,'Základní kolo'!$A$7:$M$72,12,FALSE))</f>
      </c>
      <c r="J75" s="46">
        <f>IF(ISERROR(VLOOKUP($A75,'Základní kolo'!$A$7:$M$72,13,FALSE)),"",VLOOKUP($A75,'Základní kolo'!$A$7:$M$72,13,FALSE))</f>
      </c>
    </row>
    <row r="76" spans="1:10" s="5" customFormat="1" ht="12.75">
      <c r="A76" s="5">
        <v>70</v>
      </c>
      <c r="B76" s="41">
        <f>IF(ISERROR(VLOOKUP($A76,'Základní kolo'!$A$7:$M$72,5,FALSE)),"",VLOOKUP($A76,'Základní kolo'!$A$7:$M$72,5,FALSE))</f>
      </c>
      <c r="C76" s="42">
        <f>IF(ISERROR(VLOOKUP($A76,'Základní kolo'!$A$7:$M$72,6,FALSE)),"",VLOOKUP($A76,'Základní kolo'!$A$7:$M$72,6,FALSE))</f>
      </c>
      <c r="D76" s="43">
        <f>IF(ISERROR(VLOOKUP($A76,'Základní kolo'!$A$7:$M$72,7,FALSE)),"",VLOOKUP($A76,'Základní kolo'!$A$7:$M$72,7,FALSE))</f>
      </c>
      <c r="E76" s="44">
        <f>IF(ISERROR(VLOOKUP($A76,'Základní kolo'!$A$7:$M$72,8,FALSE)),"",VLOOKUP($A76,'Základní kolo'!$A$7:$M$72,8,FALSE))</f>
      </c>
      <c r="F76" s="43">
        <f>IF(ISERROR(VLOOKUP($A76,'Základní kolo'!$A$7:$M$72,9,FALSE)),"",VLOOKUP($A76,'Základní kolo'!$A$7:$M$72,9,FALSE))</f>
      </c>
      <c r="G76" s="44">
        <f>IF(ISERROR(VLOOKUP($A76,'Základní kolo'!$A$7:$M$72,10,FALSE)),"",VLOOKUP($A76,'Základní kolo'!$A$7:$M$72,10,FALSE))</f>
      </c>
      <c r="H76" s="45">
        <f>IF(ISERROR(VLOOKUP($A76,'Základní kolo'!$A$7:$M$72,11,FALSE)),"",VLOOKUP($A76,'Základní kolo'!$A$7:$M$72,11,FALSE))</f>
      </c>
      <c r="I76" s="45">
        <f>IF(ISERROR(VLOOKUP($A76,'Základní kolo'!$A$7:$M$72,12,FALSE)),"",VLOOKUP($A76,'Základní kolo'!$A$7:$M$72,12,FALSE))</f>
      </c>
      <c r="J76" s="46">
        <f>IF(ISERROR(VLOOKUP($A76,'Základní kolo'!$A$7:$M$72,13,FALSE)),"",VLOOKUP($A76,'Základní kolo'!$A$7:$M$72,13,FALSE))</f>
      </c>
    </row>
    <row r="77" spans="1:10" s="5" customFormat="1" ht="12.75">
      <c r="A77" s="5">
        <v>71</v>
      </c>
      <c r="B77" s="41">
        <f>IF(ISERROR(VLOOKUP($A77,'Základní kolo'!$A$7:$M$72,5,FALSE)),"",VLOOKUP($A77,'Základní kolo'!$A$7:$M$72,5,FALSE))</f>
      </c>
      <c r="C77" s="42">
        <f>IF(ISERROR(VLOOKUP($A77,'Základní kolo'!$A$7:$M$72,6,FALSE)),"",VLOOKUP($A77,'Základní kolo'!$A$7:$M$72,6,FALSE))</f>
      </c>
      <c r="D77" s="43">
        <f>IF(ISERROR(VLOOKUP($A77,'Základní kolo'!$A$7:$M$72,7,FALSE)),"",VLOOKUP($A77,'Základní kolo'!$A$7:$M$72,7,FALSE))</f>
      </c>
      <c r="E77" s="44">
        <f>IF(ISERROR(VLOOKUP($A77,'Základní kolo'!$A$7:$M$72,8,FALSE)),"",VLOOKUP($A77,'Základní kolo'!$A$7:$M$72,8,FALSE))</f>
      </c>
      <c r="F77" s="43">
        <f>IF(ISERROR(VLOOKUP($A77,'Základní kolo'!$A$7:$M$72,9,FALSE)),"",VLOOKUP($A77,'Základní kolo'!$A$7:$M$72,9,FALSE))</f>
      </c>
      <c r="G77" s="44">
        <f>IF(ISERROR(VLOOKUP($A77,'Základní kolo'!$A$7:$M$72,10,FALSE)),"",VLOOKUP($A77,'Základní kolo'!$A$7:$M$72,10,FALSE))</f>
      </c>
      <c r="H77" s="45">
        <f>IF(ISERROR(VLOOKUP($A77,'Základní kolo'!$A$7:$M$72,11,FALSE)),"",VLOOKUP($A77,'Základní kolo'!$A$7:$M$72,11,FALSE))</f>
      </c>
      <c r="I77" s="45">
        <f>IF(ISERROR(VLOOKUP($A77,'Základní kolo'!$A$7:$M$72,12,FALSE)),"",VLOOKUP($A77,'Základní kolo'!$A$7:$M$72,12,FALSE))</f>
      </c>
      <c r="J77" s="46">
        <f>IF(ISERROR(VLOOKUP($A77,'Základní kolo'!$A$7:$M$72,13,FALSE)),"",VLOOKUP($A77,'Základní kolo'!$A$7:$M$72,13,FALSE))</f>
      </c>
    </row>
    <row r="78" spans="1:10" s="5" customFormat="1" ht="12.75">
      <c r="A78" s="5">
        <v>72</v>
      </c>
      <c r="B78" s="41">
        <f>IF(ISERROR(VLOOKUP($A78,'Základní kolo'!$A$7:$M$72,5,FALSE)),"",VLOOKUP($A78,'Základní kolo'!$A$7:$M$72,5,FALSE))</f>
      </c>
      <c r="C78" s="42">
        <f>IF(ISERROR(VLOOKUP($A78,'Základní kolo'!$A$7:$M$72,6,FALSE)),"",VLOOKUP($A78,'Základní kolo'!$A$7:$M$72,6,FALSE))</f>
      </c>
      <c r="D78" s="43">
        <f>IF(ISERROR(VLOOKUP($A78,'Základní kolo'!$A$7:$M$72,7,FALSE)),"",VLOOKUP($A78,'Základní kolo'!$A$7:$M$72,7,FALSE))</f>
      </c>
      <c r="E78" s="44">
        <f>IF(ISERROR(VLOOKUP($A78,'Základní kolo'!$A$7:$M$72,8,FALSE)),"",VLOOKUP($A78,'Základní kolo'!$A$7:$M$72,8,FALSE))</f>
      </c>
      <c r="F78" s="43">
        <f>IF(ISERROR(VLOOKUP($A78,'Základní kolo'!$A$7:$M$72,9,FALSE)),"",VLOOKUP($A78,'Základní kolo'!$A$7:$M$72,9,FALSE))</f>
      </c>
      <c r="G78" s="44">
        <f>IF(ISERROR(VLOOKUP($A78,'Základní kolo'!$A$7:$M$72,10,FALSE)),"",VLOOKUP($A78,'Základní kolo'!$A$7:$M$72,10,FALSE))</f>
      </c>
      <c r="H78" s="45">
        <f>IF(ISERROR(VLOOKUP($A78,'Základní kolo'!$A$7:$M$72,11,FALSE)),"",VLOOKUP($A78,'Základní kolo'!$A$7:$M$72,11,FALSE))</f>
      </c>
      <c r="I78" s="45">
        <f>IF(ISERROR(VLOOKUP($A78,'Základní kolo'!$A$7:$M$72,12,FALSE)),"",VLOOKUP($A78,'Základní kolo'!$A$7:$M$72,12,FALSE))</f>
      </c>
      <c r="J78" s="46">
        <f>IF(ISERROR(VLOOKUP($A78,'Základní kolo'!$A$7:$M$72,13,FALSE)),"",VLOOKUP($A78,'Základní kolo'!$A$7:$M$72,13,FALSE))</f>
      </c>
    </row>
    <row r="79" spans="1:10" s="5" customFormat="1" ht="12.75">
      <c r="A79" s="5">
        <v>73</v>
      </c>
      <c r="B79" s="41">
        <f>IF(ISERROR(VLOOKUP($A79,'Základní kolo'!$A$7:$M$72,5,FALSE)),"",VLOOKUP($A79,'Základní kolo'!$A$7:$M$72,5,FALSE))</f>
      </c>
      <c r="C79" s="42">
        <f>IF(ISERROR(VLOOKUP($A79,'Základní kolo'!$A$7:$M$72,6,FALSE)),"",VLOOKUP($A79,'Základní kolo'!$A$7:$M$72,6,FALSE))</f>
      </c>
      <c r="D79" s="43">
        <f>IF(ISERROR(VLOOKUP($A79,'Základní kolo'!$A$7:$M$72,7,FALSE)),"",VLOOKUP($A79,'Základní kolo'!$A$7:$M$72,7,FALSE))</f>
      </c>
      <c r="E79" s="44">
        <f>IF(ISERROR(VLOOKUP($A79,'Základní kolo'!$A$7:$M$72,8,FALSE)),"",VLOOKUP($A79,'Základní kolo'!$A$7:$M$72,8,FALSE))</f>
      </c>
      <c r="F79" s="43">
        <f>IF(ISERROR(VLOOKUP($A79,'Základní kolo'!$A$7:$M$72,9,FALSE)),"",VLOOKUP($A79,'Základní kolo'!$A$7:$M$72,9,FALSE))</f>
      </c>
      <c r="G79" s="44">
        <f>IF(ISERROR(VLOOKUP($A79,'Základní kolo'!$A$7:$M$72,10,FALSE)),"",VLOOKUP($A79,'Základní kolo'!$A$7:$M$72,10,FALSE))</f>
      </c>
      <c r="H79" s="45">
        <f>IF(ISERROR(VLOOKUP($A79,'Základní kolo'!$A$7:$M$72,11,FALSE)),"",VLOOKUP($A79,'Základní kolo'!$A$7:$M$72,11,FALSE))</f>
      </c>
      <c r="I79" s="45">
        <f>IF(ISERROR(VLOOKUP($A79,'Základní kolo'!$A$7:$M$72,12,FALSE)),"",VLOOKUP($A79,'Základní kolo'!$A$7:$M$72,12,FALSE))</f>
      </c>
      <c r="J79" s="46">
        <f>IF(ISERROR(VLOOKUP($A79,'Základní kolo'!$A$7:$M$72,13,FALSE)),"",VLOOKUP($A79,'Základní kolo'!$A$7:$M$72,13,FALSE))</f>
      </c>
    </row>
    <row r="80" spans="1:10" s="5" customFormat="1" ht="12.75">
      <c r="A80" s="5">
        <v>74</v>
      </c>
      <c r="B80" s="41">
        <f>IF(ISERROR(VLOOKUP($A80,'Základní kolo'!$A$7:$M$72,5,FALSE)),"",VLOOKUP($A80,'Základní kolo'!$A$7:$M$72,5,FALSE))</f>
      </c>
      <c r="C80" s="42">
        <f>IF(ISERROR(VLOOKUP($A80,'Základní kolo'!$A$7:$M$72,6,FALSE)),"",VLOOKUP($A80,'Základní kolo'!$A$7:$M$72,6,FALSE))</f>
      </c>
      <c r="D80" s="43">
        <f>IF(ISERROR(VLOOKUP($A80,'Základní kolo'!$A$7:$M$72,7,FALSE)),"",VLOOKUP($A80,'Základní kolo'!$A$7:$M$72,7,FALSE))</f>
      </c>
      <c r="E80" s="44">
        <f>IF(ISERROR(VLOOKUP($A80,'Základní kolo'!$A$7:$M$72,8,FALSE)),"",VLOOKUP($A80,'Základní kolo'!$A$7:$M$72,8,FALSE))</f>
      </c>
      <c r="F80" s="43">
        <f>IF(ISERROR(VLOOKUP($A80,'Základní kolo'!$A$7:$M$72,9,FALSE)),"",VLOOKUP($A80,'Základní kolo'!$A$7:$M$72,9,FALSE))</f>
      </c>
      <c r="G80" s="44">
        <f>IF(ISERROR(VLOOKUP($A80,'Základní kolo'!$A$7:$M$72,10,FALSE)),"",VLOOKUP($A80,'Základní kolo'!$A$7:$M$72,10,FALSE))</f>
      </c>
      <c r="H80" s="45">
        <f>IF(ISERROR(VLOOKUP($A80,'Základní kolo'!$A$7:$M$72,11,FALSE)),"",VLOOKUP($A80,'Základní kolo'!$A$7:$M$72,11,FALSE))</f>
      </c>
      <c r="I80" s="45">
        <f>IF(ISERROR(VLOOKUP($A80,'Základní kolo'!$A$7:$M$72,12,FALSE)),"",VLOOKUP($A80,'Základní kolo'!$A$7:$M$72,12,FALSE))</f>
      </c>
      <c r="J80" s="46">
        <f>IF(ISERROR(VLOOKUP($A80,'Základní kolo'!$A$7:$M$72,13,FALSE)),"",VLOOKUP($A80,'Základní kolo'!$A$7:$M$72,13,FALSE))</f>
      </c>
    </row>
    <row r="81" spans="1:10" s="5" customFormat="1" ht="12.75">
      <c r="A81" s="5">
        <v>75</v>
      </c>
      <c r="B81" s="41">
        <f>IF(ISERROR(VLOOKUP($A81,'Základní kolo'!$A$7:$M$72,5,FALSE)),"",VLOOKUP($A81,'Základní kolo'!$A$7:$M$72,5,FALSE))</f>
      </c>
      <c r="C81" s="42">
        <f>IF(ISERROR(VLOOKUP($A81,'Základní kolo'!$A$7:$M$72,6,FALSE)),"",VLOOKUP($A81,'Základní kolo'!$A$7:$M$72,6,FALSE))</f>
      </c>
      <c r="D81" s="43">
        <f>IF(ISERROR(VLOOKUP($A81,'Základní kolo'!$A$7:$M$72,7,FALSE)),"",VLOOKUP($A81,'Základní kolo'!$A$7:$M$72,7,FALSE))</f>
      </c>
      <c r="E81" s="44">
        <f>IF(ISERROR(VLOOKUP($A81,'Základní kolo'!$A$7:$M$72,8,FALSE)),"",VLOOKUP($A81,'Základní kolo'!$A$7:$M$72,8,FALSE))</f>
      </c>
      <c r="F81" s="43">
        <f>IF(ISERROR(VLOOKUP($A81,'Základní kolo'!$A$7:$M$72,9,FALSE)),"",VLOOKUP($A81,'Základní kolo'!$A$7:$M$72,9,FALSE))</f>
      </c>
      <c r="G81" s="44">
        <f>IF(ISERROR(VLOOKUP($A81,'Základní kolo'!$A$7:$M$72,10,FALSE)),"",VLOOKUP($A81,'Základní kolo'!$A$7:$M$72,10,FALSE))</f>
      </c>
      <c r="H81" s="45">
        <f>IF(ISERROR(VLOOKUP($A81,'Základní kolo'!$A$7:$M$72,11,FALSE)),"",VLOOKUP($A81,'Základní kolo'!$A$7:$M$72,11,FALSE))</f>
      </c>
      <c r="I81" s="45">
        <f>IF(ISERROR(VLOOKUP($A81,'Základní kolo'!$A$7:$M$72,12,FALSE)),"",VLOOKUP($A81,'Základní kolo'!$A$7:$M$72,12,FALSE))</f>
      </c>
      <c r="J81" s="46">
        <f>IF(ISERROR(VLOOKUP($A81,'Základní kolo'!$A$7:$M$72,13,FALSE)),"",VLOOKUP($A81,'Základní kolo'!$A$7:$M$72,13,FALSE))</f>
      </c>
    </row>
    <row r="82" spans="1:10" s="5" customFormat="1" ht="12.75">
      <c r="A82" s="5">
        <v>76</v>
      </c>
      <c r="B82" s="41">
        <f>IF(ISERROR(VLOOKUP($A82,'Základní kolo'!$A$7:$M$72,5,FALSE)),"",VLOOKUP($A82,'Základní kolo'!$A$7:$M$72,5,FALSE))</f>
      </c>
      <c r="C82" s="42">
        <f>IF(ISERROR(VLOOKUP($A82,'Základní kolo'!$A$7:$M$72,6,FALSE)),"",VLOOKUP($A82,'Základní kolo'!$A$7:$M$72,6,FALSE))</f>
      </c>
      <c r="D82" s="43">
        <f>IF(ISERROR(VLOOKUP($A82,'Základní kolo'!$A$7:$M$72,7,FALSE)),"",VLOOKUP($A82,'Základní kolo'!$A$7:$M$72,7,FALSE))</f>
      </c>
      <c r="E82" s="44">
        <f>IF(ISERROR(VLOOKUP($A82,'Základní kolo'!$A$7:$M$72,8,FALSE)),"",VLOOKUP($A82,'Základní kolo'!$A$7:$M$72,8,FALSE))</f>
      </c>
      <c r="F82" s="43">
        <f>IF(ISERROR(VLOOKUP($A82,'Základní kolo'!$A$7:$M$72,9,FALSE)),"",VLOOKUP($A82,'Základní kolo'!$A$7:$M$72,9,FALSE))</f>
      </c>
      <c r="G82" s="44">
        <f>IF(ISERROR(VLOOKUP($A82,'Základní kolo'!$A$7:$M$72,10,FALSE)),"",VLOOKUP($A82,'Základní kolo'!$A$7:$M$72,10,FALSE))</f>
      </c>
      <c r="H82" s="45">
        <f>IF(ISERROR(VLOOKUP($A82,'Základní kolo'!$A$7:$M$72,11,FALSE)),"",VLOOKUP($A82,'Základní kolo'!$A$7:$M$72,11,FALSE))</f>
      </c>
      <c r="I82" s="45">
        <f>IF(ISERROR(VLOOKUP($A82,'Základní kolo'!$A$7:$M$72,12,FALSE)),"",VLOOKUP($A82,'Základní kolo'!$A$7:$M$72,12,FALSE))</f>
      </c>
      <c r="J82" s="46">
        <f>IF(ISERROR(VLOOKUP($A82,'Základní kolo'!$A$7:$M$72,13,FALSE)),"",VLOOKUP($A82,'Základní kolo'!$A$7:$M$72,13,FALSE))</f>
      </c>
    </row>
    <row r="83" spans="1:10" s="5" customFormat="1" ht="12.75">
      <c r="A83" s="5">
        <v>77</v>
      </c>
      <c r="B83" s="41">
        <f>IF(ISERROR(VLOOKUP($A83,'Základní kolo'!$A$7:$M$72,5,FALSE)),"",VLOOKUP($A83,'Základní kolo'!$A$7:$M$72,5,FALSE))</f>
      </c>
      <c r="C83" s="42">
        <f>IF(ISERROR(VLOOKUP($A83,'Základní kolo'!$A$7:$M$72,6,FALSE)),"",VLOOKUP($A83,'Základní kolo'!$A$7:$M$72,6,FALSE))</f>
      </c>
      <c r="D83" s="43">
        <f>IF(ISERROR(VLOOKUP($A83,'Základní kolo'!$A$7:$M$72,7,FALSE)),"",VLOOKUP($A83,'Základní kolo'!$A$7:$M$72,7,FALSE))</f>
      </c>
      <c r="E83" s="44">
        <f>IF(ISERROR(VLOOKUP($A83,'Základní kolo'!$A$7:$M$72,8,FALSE)),"",VLOOKUP($A83,'Základní kolo'!$A$7:$M$72,8,FALSE))</f>
      </c>
      <c r="F83" s="43">
        <f>IF(ISERROR(VLOOKUP($A83,'Základní kolo'!$A$7:$M$72,9,FALSE)),"",VLOOKUP($A83,'Základní kolo'!$A$7:$M$72,9,FALSE))</f>
      </c>
      <c r="G83" s="44">
        <f>IF(ISERROR(VLOOKUP($A83,'Základní kolo'!$A$7:$M$72,10,FALSE)),"",VLOOKUP($A83,'Základní kolo'!$A$7:$M$72,10,FALSE))</f>
      </c>
      <c r="H83" s="45">
        <f>IF(ISERROR(VLOOKUP($A83,'Základní kolo'!$A$7:$M$72,11,FALSE)),"",VLOOKUP($A83,'Základní kolo'!$A$7:$M$72,11,FALSE))</f>
      </c>
      <c r="I83" s="45">
        <f>IF(ISERROR(VLOOKUP($A83,'Základní kolo'!$A$7:$M$72,12,FALSE)),"",VLOOKUP($A83,'Základní kolo'!$A$7:$M$72,12,FALSE))</f>
      </c>
      <c r="J83" s="46">
        <f>IF(ISERROR(VLOOKUP($A83,'Základní kolo'!$A$7:$M$72,13,FALSE)),"",VLOOKUP($A83,'Základní kolo'!$A$7:$M$72,13,FALSE))</f>
      </c>
    </row>
    <row r="84" spans="1:10" s="5" customFormat="1" ht="12.75">
      <c r="A84" s="5">
        <v>78</v>
      </c>
      <c r="B84" s="41">
        <f>IF(ISERROR(VLOOKUP($A84,'Základní kolo'!$A$7:$M$72,5,FALSE)),"",VLOOKUP($A84,'Základní kolo'!$A$7:$M$72,5,FALSE))</f>
      </c>
      <c r="C84" s="42">
        <f>IF(ISERROR(VLOOKUP($A84,'Základní kolo'!$A$7:$M$72,6,FALSE)),"",VLOOKUP($A84,'Základní kolo'!$A$7:$M$72,6,FALSE))</f>
      </c>
      <c r="D84" s="43">
        <f>IF(ISERROR(VLOOKUP($A84,'Základní kolo'!$A$7:$M$72,7,FALSE)),"",VLOOKUP($A84,'Základní kolo'!$A$7:$M$72,7,FALSE))</f>
      </c>
      <c r="E84" s="44">
        <f>IF(ISERROR(VLOOKUP($A84,'Základní kolo'!$A$7:$M$72,8,FALSE)),"",VLOOKUP($A84,'Základní kolo'!$A$7:$M$72,8,FALSE))</f>
      </c>
      <c r="F84" s="43">
        <f>IF(ISERROR(VLOOKUP($A84,'Základní kolo'!$A$7:$M$72,9,FALSE)),"",VLOOKUP($A84,'Základní kolo'!$A$7:$M$72,9,FALSE))</f>
      </c>
      <c r="G84" s="44">
        <f>IF(ISERROR(VLOOKUP($A84,'Základní kolo'!$A$7:$M$72,10,FALSE)),"",VLOOKUP($A84,'Základní kolo'!$A$7:$M$72,10,FALSE))</f>
      </c>
      <c r="H84" s="45">
        <f>IF(ISERROR(VLOOKUP($A84,'Základní kolo'!$A$7:$M$72,11,FALSE)),"",VLOOKUP($A84,'Základní kolo'!$A$7:$M$72,11,FALSE))</f>
      </c>
      <c r="I84" s="45">
        <f>IF(ISERROR(VLOOKUP($A84,'Základní kolo'!$A$7:$M$72,12,FALSE)),"",VLOOKUP($A84,'Základní kolo'!$A$7:$M$72,12,FALSE))</f>
      </c>
      <c r="J84" s="46">
        <f>IF(ISERROR(VLOOKUP($A84,'Základní kolo'!$A$7:$M$72,13,FALSE)),"",VLOOKUP($A84,'Základní kolo'!$A$7:$M$72,13,FALSE))</f>
      </c>
    </row>
    <row r="85" spans="1:10" s="5" customFormat="1" ht="12.75">
      <c r="A85" s="5">
        <v>79</v>
      </c>
      <c r="B85" s="41">
        <f>IF(ISERROR(VLOOKUP($A85,'Základní kolo'!$A$7:$M$72,5,FALSE)),"",VLOOKUP($A85,'Základní kolo'!$A$7:$M$72,5,FALSE))</f>
      </c>
      <c r="C85" s="42">
        <f>IF(ISERROR(VLOOKUP($A85,'Základní kolo'!$A$7:$M$72,6,FALSE)),"",VLOOKUP($A85,'Základní kolo'!$A$7:$M$72,6,FALSE))</f>
      </c>
      <c r="D85" s="43">
        <f>IF(ISERROR(VLOOKUP($A85,'Základní kolo'!$A$7:$M$72,7,FALSE)),"",VLOOKUP($A85,'Základní kolo'!$A$7:$M$72,7,FALSE))</f>
      </c>
      <c r="E85" s="44">
        <f>IF(ISERROR(VLOOKUP($A85,'Základní kolo'!$A$7:$M$72,8,FALSE)),"",VLOOKUP($A85,'Základní kolo'!$A$7:$M$72,8,FALSE))</f>
      </c>
      <c r="F85" s="43">
        <f>IF(ISERROR(VLOOKUP($A85,'Základní kolo'!$A$7:$M$72,9,FALSE)),"",VLOOKUP($A85,'Základní kolo'!$A$7:$M$72,9,FALSE))</f>
      </c>
      <c r="G85" s="44">
        <f>IF(ISERROR(VLOOKUP($A85,'Základní kolo'!$A$7:$M$72,10,FALSE)),"",VLOOKUP($A85,'Základní kolo'!$A$7:$M$72,10,FALSE))</f>
      </c>
      <c r="H85" s="45">
        <f>IF(ISERROR(VLOOKUP($A85,'Základní kolo'!$A$7:$M$72,11,FALSE)),"",VLOOKUP($A85,'Základní kolo'!$A$7:$M$72,11,FALSE))</f>
      </c>
      <c r="I85" s="45">
        <f>IF(ISERROR(VLOOKUP($A85,'Základní kolo'!$A$7:$M$72,12,FALSE)),"",VLOOKUP($A85,'Základní kolo'!$A$7:$M$72,12,FALSE))</f>
      </c>
      <c r="J85" s="46">
        <f>IF(ISERROR(VLOOKUP($A85,'Základní kolo'!$A$7:$M$72,13,FALSE)),"",VLOOKUP($A85,'Základní kolo'!$A$7:$M$72,13,FALSE))</f>
      </c>
    </row>
    <row r="86" spans="1:10" s="5" customFormat="1" ht="12.75">
      <c r="A86" s="5">
        <v>80</v>
      </c>
      <c r="B86" s="41">
        <f>IF(ISERROR(VLOOKUP($A86,'Základní kolo'!$A$7:$M$72,5,FALSE)),"",VLOOKUP($A86,'Základní kolo'!$A$7:$M$72,5,FALSE))</f>
      </c>
      <c r="C86" s="42">
        <f>IF(ISERROR(VLOOKUP($A86,'Základní kolo'!$A$7:$M$72,6,FALSE)),"",VLOOKUP($A86,'Základní kolo'!$A$7:$M$72,6,FALSE))</f>
      </c>
      <c r="D86" s="43">
        <f>IF(ISERROR(VLOOKUP($A86,'Základní kolo'!$A$7:$M$72,7,FALSE)),"",VLOOKUP($A86,'Základní kolo'!$A$7:$M$72,7,FALSE))</f>
      </c>
      <c r="E86" s="44">
        <f>IF(ISERROR(VLOOKUP($A86,'Základní kolo'!$A$7:$M$72,8,FALSE)),"",VLOOKUP($A86,'Základní kolo'!$A$7:$M$72,8,FALSE))</f>
      </c>
      <c r="F86" s="43">
        <f>IF(ISERROR(VLOOKUP($A86,'Základní kolo'!$A$7:$M$72,9,FALSE)),"",VLOOKUP($A86,'Základní kolo'!$A$7:$M$72,9,FALSE))</f>
      </c>
      <c r="G86" s="44">
        <f>IF(ISERROR(VLOOKUP($A86,'Základní kolo'!$A$7:$M$72,10,FALSE)),"",VLOOKUP($A86,'Základní kolo'!$A$7:$M$72,10,FALSE))</f>
      </c>
      <c r="H86" s="45">
        <f>IF(ISERROR(VLOOKUP($A86,'Základní kolo'!$A$7:$M$72,11,FALSE)),"",VLOOKUP($A86,'Základní kolo'!$A$7:$M$72,11,FALSE))</f>
      </c>
      <c r="I86" s="45">
        <f>IF(ISERROR(VLOOKUP($A86,'Základní kolo'!$A$7:$M$72,12,FALSE)),"",VLOOKUP($A86,'Základní kolo'!$A$7:$M$72,12,FALSE))</f>
      </c>
      <c r="J86" s="46">
        <f>IF(ISERROR(VLOOKUP($A86,'Základní kolo'!$A$7:$M$72,13,FALSE)),"",VLOOKUP($A86,'Základní kolo'!$A$7:$M$72,13,FALSE))</f>
      </c>
    </row>
    <row r="87" spans="1:10" s="5" customFormat="1" ht="12.75">
      <c r="A87" s="5">
        <v>81</v>
      </c>
      <c r="B87" s="41">
        <f>IF(ISERROR(VLOOKUP($A87,'Základní kolo'!$A$7:$M$72,5,FALSE)),"",VLOOKUP($A87,'Základní kolo'!$A$7:$M$72,5,FALSE))</f>
      </c>
      <c r="C87" s="42">
        <f>IF(ISERROR(VLOOKUP($A87,'Základní kolo'!$A$7:$M$72,6,FALSE)),"",VLOOKUP($A87,'Základní kolo'!$A$7:$M$72,6,FALSE))</f>
      </c>
      <c r="D87" s="43">
        <f>IF(ISERROR(VLOOKUP($A87,'Základní kolo'!$A$7:$M$72,7,FALSE)),"",VLOOKUP($A87,'Základní kolo'!$A$7:$M$72,7,FALSE))</f>
      </c>
      <c r="E87" s="44">
        <f>IF(ISERROR(VLOOKUP($A87,'Základní kolo'!$A$7:$M$72,8,FALSE)),"",VLOOKUP($A87,'Základní kolo'!$A$7:$M$72,8,FALSE))</f>
      </c>
      <c r="F87" s="43">
        <f>IF(ISERROR(VLOOKUP($A87,'Základní kolo'!$A$7:$M$72,9,FALSE)),"",VLOOKUP($A87,'Základní kolo'!$A$7:$M$72,9,FALSE))</f>
      </c>
      <c r="G87" s="44">
        <f>IF(ISERROR(VLOOKUP($A87,'Základní kolo'!$A$7:$M$72,10,FALSE)),"",VLOOKUP($A87,'Základní kolo'!$A$7:$M$72,10,FALSE))</f>
      </c>
      <c r="H87" s="45">
        <f>IF(ISERROR(VLOOKUP($A87,'Základní kolo'!$A$7:$M$72,11,FALSE)),"",VLOOKUP($A87,'Základní kolo'!$A$7:$M$72,11,FALSE))</f>
      </c>
      <c r="I87" s="45">
        <f>IF(ISERROR(VLOOKUP($A87,'Základní kolo'!$A$7:$M$72,12,FALSE)),"",VLOOKUP($A87,'Základní kolo'!$A$7:$M$72,12,FALSE))</f>
      </c>
      <c r="J87" s="46">
        <f>IF(ISERROR(VLOOKUP($A87,'Základní kolo'!$A$7:$M$72,13,FALSE)),"",VLOOKUP($A87,'Základní kolo'!$A$7:$M$72,13,FALSE))</f>
      </c>
    </row>
    <row r="88" spans="1:10" s="5" customFormat="1" ht="12.75">
      <c r="A88" s="5">
        <v>82</v>
      </c>
      <c r="B88" s="41">
        <f>IF(ISERROR(VLOOKUP($A88,'Základní kolo'!$A$7:$M$72,5,FALSE)),"",VLOOKUP($A88,'Základní kolo'!$A$7:$M$72,5,FALSE))</f>
      </c>
      <c r="C88" s="42">
        <f>IF(ISERROR(VLOOKUP($A88,'Základní kolo'!$A$7:$M$72,6,FALSE)),"",VLOOKUP($A88,'Základní kolo'!$A$7:$M$72,6,FALSE))</f>
      </c>
      <c r="D88" s="43">
        <f>IF(ISERROR(VLOOKUP($A88,'Základní kolo'!$A$7:$M$72,7,FALSE)),"",VLOOKUP($A88,'Základní kolo'!$A$7:$M$72,7,FALSE))</f>
      </c>
      <c r="E88" s="44">
        <f>IF(ISERROR(VLOOKUP($A88,'Základní kolo'!$A$7:$M$72,8,FALSE)),"",VLOOKUP($A88,'Základní kolo'!$A$7:$M$72,8,FALSE))</f>
      </c>
      <c r="F88" s="43">
        <f>IF(ISERROR(VLOOKUP($A88,'Základní kolo'!$A$7:$M$72,9,FALSE)),"",VLOOKUP($A88,'Základní kolo'!$A$7:$M$72,9,FALSE))</f>
      </c>
      <c r="G88" s="44">
        <f>IF(ISERROR(VLOOKUP($A88,'Základní kolo'!$A$7:$M$72,10,FALSE)),"",VLOOKUP($A88,'Základní kolo'!$A$7:$M$72,10,FALSE))</f>
      </c>
      <c r="H88" s="45">
        <f>IF(ISERROR(VLOOKUP($A88,'Základní kolo'!$A$7:$M$72,11,FALSE)),"",VLOOKUP($A88,'Základní kolo'!$A$7:$M$72,11,FALSE))</f>
      </c>
      <c r="I88" s="45">
        <f>IF(ISERROR(VLOOKUP($A88,'Základní kolo'!$A$7:$M$72,12,FALSE)),"",VLOOKUP($A88,'Základní kolo'!$A$7:$M$72,12,FALSE))</f>
      </c>
      <c r="J88" s="46">
        <f>IF(ISERROR(VLOOKUP($A88,'Základní kolo'!$A$7:$M$72,13,FALSE)),"",VLOOKUP($A88,'Základní kolo'!$A$7:$M$72,13,FALSE))</f>
      </c>
    </row>
    <row r="89" spans="1:10" s="5" customFormat="1" ht="12.75">
      <c r="A89" s="5">
        <v>83</v>
      </c>
      <c r="B89" s="41">
        <f>IF(ISERROR(VLOOKUP($A89,'Základní kolo'!$A$7:$M$72,5,FALSE)),"",VLOOKUP($A89,'Základní kolo'!$A$7:$M$72,5,FALSE))</f>
      </c>
      <c r="C89" s="42">
        <f>IF(ISERROR(VLOOKUP($A89,'Základní kolo'!$A$7:$M$72,6,FALSE)),"",VLOOKUP($A89,'Základní kolo'!$A$7:$M$72,6,FALSE))</f>
      </c>
      <c r="D89" s="43">
        <f>IF(ISERROR(VLOOKUP($A89,'Základní kolo'!$A$7:$M$72,7,FALSE)),"",VLOOKUP($A89,'Základní kolo'!$A$7:$M$72,7,FALSE))</f>
      </c>
      <c r="E89" s="44">
        <f>IF(ISERROR(VLOOKUP($A89,'Základní kolo'!$A$7:$M$72,8,FALSE)),"",VLOOKUP($A89,'Základní kolo'!$A$7:$M$72,8,FALSE))</f>
      </c>
      <c r="F89" s="43">
        <f>IF(ISERROR(VLOOKUP($A89,'Základní kolo'!$A$7:$M$72,9,FALSE)),"",VLOOKUP($A89,'Základní kolo'!$A$7:$M$72,9,FALSE))</f>
      </c>
      <c r="G89" s="44">
        <f>IF(ISERROR(VLOOKUP($A89,'Základní kolo'!$A$7:$M$72,10,FALSE)),"",VLOOKUP($A89,'Základní kolo'!$A$7:$M$72,10,FALSE))</f>
      </c>
      <c r="H89" s="45">
        <f>IF(ISERROR(VLOOKUP($A89,'Základní kolo'!$A$7:$M$72,11,FALSE)),"",VLOOKUP($A89,'Základní kolo'!$A$7:$M$72,11,FALSE))</f>
      </c>
      <c r="I89" s="45">
        <f>IF(ISERROR(VLOOKUP($A89,'Základní kolo'!$A$7:$M$72,12,FALSE)),"",VLOOKUP($A89,'Základní kolo'!$A$7:$M$72,12,FALSE))</f>
      </c>
      <c r="J89" s="46">
        <f>IF(ISERROR(VLOOKUP($A89,'Základní kolo'!$A$7:$M$72,13,FALSE)),"",VLOOKUP($A89,'Základní kolo'!$A$7:$M$72,13,FALSE))</f>
      </c>
    </row>
    <row r="90" spans="1:10" s="5" customFormat="1" ht="12.75">
      <c r="A90" s="5">
        <v>84</v>
      </c>
      <c r="B90" s="41">
        <f>IF(ISERROR(VLOOKUP($A90,'Základní kolo'!$A$7:$M$72,5,FALSE)),"",VLOOKUP($A90,'Základní kolo'!$A$7:$M$72,5,FALSE))</f>
      </c>
      <c r="C90" s="42">
        <f>IF(ISERROR(VLOOKUP($A90,'Základní kolo'!$A$7:$M$72,6,FALSE)),"",VLOOKUP($A90,'Základní kolo'!$A$7:$M$72,6,FALSE))</f>
      </c>
      <c r="D90" s="43">
        <f>IF(ISERROR(VLOOKUP($A90,'Základní kolo'!$A$7:$M$72,7,FALSE)),"",VLOOKUP($A90,'Základní kolo'!$A$7:$M$72,7,FALSE))</f>
      </c>
      <c r="E90" s="44">
        <f>IF(ISERROR(VLOOKUP($A90,'Základní kolo'!$A$7:$M$72,8,FALSE)),"",VLOOKUP($A90,'Základní kolo'!$A$7:$M$72,8,FALSE))</f>
      </c>
      <c r="F90" s="43">
        <f>IF(ISERROR(VLOOKUP($A90,'Základní kolo'!$A$7:$M$72,9,FALSE)),"",VLOOKUP($A90,'Základní kolo'!$A$7:$M$72,9,FALSE))</f>
      </c>
      <c r="G90" s="44">
        <f>IF(ISERROR(VLOOKUP($A90,'Základní kolo'!$A$7:$M$72,10,FALSE)),"",VLOOKUP($A90,'Základní kolo'!$A$7:$M$72,10,FALSE))</f>
      </c>
      <c r="H90" s="45">
        <f>IF(ISERROR(VLOOKUP($A90,'Základní kolo'!$A$7:$M$72,11,FALSE)),"",VLOOKUP($A90,'Základní kolo'!$A$7:$M$72,11,FALSE))</f>
      </c>
      <c r="I90" s="45">
        <f>IF(ISERROR(VLOOKUP($A90,'Základní kolo'!$A$7:$M$72,12,FALSE)),"",VLOOKUP($A90,'Základní kolo'!$A$7:$M$72,12,FALSE))</f>
      </c>
      <c r="J90" s="46">
        <f>IF(ISERROR(VLOOKUP($A90,'Základní kolo'!$A$7:$M$72,13,FALSE)),"",VLOOKUP($A90,'Základní kolo'!$A$7:$M$72,13,FALSE))</f>
      </c>
    </row>
    <row r="91" spans="1:10" s="5" customFormat="1" ht="12.75">
      <c r="A91" s="5">
        <v>85</v>
      </c>
      <c r="B91" s="41">
        <f>IF(ISERROR(VLOOKUP($A91,'Základní kolo'!$A$7:$M$72,5,FALSE)),"",VLOOKUP($A91,'Základní kolo'!$A$7:$M$72,5,FALSE))</f>
      </c>
      <c r="C91" s="42">
        <f>IF(ISERROR(VLOOKUP($A91,'Základní kolo'!$A$7:$M$72,6,FALSE)),"",VLOOKUP($A91,'Základní kolo'!$A$7:$M$72,6,FALSE))</f>
      </c>
      <c r="D91" s="43">
        <f>IF(ISERROR(VLOOKUP($A91,'Základní kolo'!$A$7:$M$72,7,FALSE)),"",VLOOKUP($A91,'Základní kolo'!$A$7:$M$72,7,FALSE))</f>
      </c>
      <c r="E91" s="44">
        <f>IF(ISERROR(VLOOKUP($A91,'Základní kolo'!$A$7:$M$72,8,FALSE)),"",VLOOKUP($A91,'Základní kolo'!$A$7:$M$72,8,FALSE))</f>
      </c>
      <c r="F91" s="43">
        <f>IF(ISERROR(VLOOKUP($A91,'Základní kolo'!$A$7:$M$72,9,FALSE)),"",VLOOKUP($A91,'Základní kolo'!$A$7:$M$72,9,FALSE))</f>
      </c>
      <c r="G91" s="44">
        <f>IF(ISERROR(VLOOKUP($A91,'Základní kolo'!$A$7:$M$72,10,FALSE)),"",VLOOKUP($A91,'Základní kolo'!$A$7:$M$72,10,FALSE))</f>
      </c>
      <c r="H91" s="45">
        <f>IF(ISERROR(VLOOKUP($A91,'Základní kolo'!$A$7:$M$72,11,FALSE)),"",VLOOKUP($A91,'Základní kolo'!$A$7:$M$72,11,FALSE))</f>
      </c>
      <c r="I91" s="45">
        <f>IF(ISERROR(VLOOKUP($A91,'Základní kolo'!$A$7:$M$72,12,FALSE)),"",VLOOKUP($A91,'Základní kolo'!$A$7:$M$72,12,FALSE))</f>
      </c>
      <c r="J91" s="46">
        <f>IF(ISERROR(VLOOKUP($A91,'Základní kolo'!$A$7:$M$72,13,FALSE)),"",VLOOKUP($A91,'Základní kolo'!$A$7:$M$72,13,FALSE))</f>
      </c>
    </row>
    <row r="92" spans="1:10" s="5" customFormat="1" ht="12.75">
      <c r="A92" s="5">
        <v>86</v>
      </c>
      <c r="B92" s="41">
        <f>IF(ISERROR(VLOOKUP($A92,'Základní kolo'!$A$7:$M$72,5,FALSE)),"",VLOOKUP($A92,'Základní kolo'!$A$7:$M$72,5,FALSE))</f>
      </c>
      <c r="C92" s="42">
        <f>IF(ISERROR(VLOOKUP($A92,'Základní kolo'!$A$7:$M$72,6,FALSE)),"",VLOOKUP($A92,'Základní kolo'!$A$7:$M$72,6,FALSE))</f>
      </c>
      <c r="D92" s="43">
        <f>IF(ISERROR(VLOOKUP($A92,'Základní kolo'!$A$7:$M$72,7,FALSE)),"",VLOOKUP($A92,'Základní kolo'!$A$7:$M$72,7,FALSE))</f>
      </c>
      <c r="E92" s="44">
        <f>IF(ISERROR(VLOOKUP($A92,'Základní kolo'!$A$7:$M$72,8,FALSE)),"",VLOOKUP($A92,'Základní kolo'!$A$7:$M$72,8,FALSE))</f>
      </c>
      <c r="F92" s="43">
        <f>IF(ISERROR(VLOOKUP($A92,'Základní kolo'!$A$7:$M$72,9,FALSE)),"",VLOOKUP($A92,'Základní kolo'!$A$7:$M$72,9,FALSE))</f>
      </c>
      <c r="G92" s="44">
        <f>IF(ISERROR(VLOOKUP($A92,'Základní kolo'!$A$7:$M$72,10,FALSE)),"",VLOOKUP($A92,'Základní kolo'!$A$7:$M$72,10,FALSE))</f>
      </c>
      <c r="H92" s="45">
        <f>IF(ISERROR(VLOOKUP($A92,'Základní kolo'!$A$7:$M$72,11,FALSE)),"",VLOOKUP($A92,'Základní kolo'!$A$7:$M$72,11,FALSE))</f>
      </c>
      <c r="I92" s="45">
        <f>IF(ISERROR(VLOOKUP($A92,'Základní kolo'!$A$7:$M$72,12,FALSE)),"",VLOOKUP($A92,'Základní kolo'!$A$7:$M$72,12,FALSE))</f>
      </c>
      <c r="J92" s="46">
        <f>IF(ISERROR(VLOOKUP($A92,'Základní kolo'!$A$7:$M$72,13,FALSE)),"",VLOOKUP($A92,'Základní kolo'!$A$7:$M$72,13,FALSE))</f>
      </c>
    </row>
    <row r="93" spans="1:10" s="5" customFormat="1" ht="12.75">
      <c r="A93" s="5">
        <v>87</v>
      </c>
      <c r="B93" s="41">
        <f>IF(ISERROR(VLOOKUP($A93,'Základní kolo'!$A$7:$M$72,5,FALSE)),"",VLOOKUP($A93,'Základní kolo'!$A$7:$M$72,5,FALSE))</f>
      </c>
      <c r="C93" s="42">
        <f>IF(ISERROR(VLOOKUP($A93,'Základní kolo'!$A$7:$M$72,6,FALSE)),"",VLOOKUP($A93,'Základní kolo'!$A$7:$M$72,6,FALSE))</f>
      </c>
      <c r="D93" s="43">
        <f>IF(ISERROR(VLOOKUP($A93,'Základní kolo'!$A$7:$M$72,7,FALSE)),"",VLOOKUP($A93,'Základní kolo'!$A$7:$M$72,7,FALSE))</f>
      </c>
      <c r="E93" s="44">
        <f>IF(ISERROR(VLOOKUP($A93,'Základní kolo'!$A$7:$M$72,8,FALSE)),"",VLOOKUP($A93,'Základní kolo'!$A$7:$M$72,8,FALSE))</f>
      </c>
      <c r="F93" s="43">
        <f>IF(ISERROR(VLOOKUP($A93,'Základní kolo'!$A$7:$M$72,9,FALSE)),"",VLOOKUP($A93,'Základní kolo'!$A$7:$M$72,9,FALSE))</f>
      </c>
      <c r="G93" s="44">
        <f>IF(ISERROR(VLOOKUP($A93,'Základní kolo'!$A$7:$M$72,10,FALSE)),"",VLOOKUP($A93,'Základní kolo'!$A$7:$M$72,10,FALSE))</f>
      </c>
      <c r="H93" s="45">
        <f>IF(ISERROR(VLOOKUP($A93,'Základní kolo'!$A$7:$M$72,11,FALSE)),"",VLOOKUP($A93,'Základní kolo'!$A$7:$M$72,11,FALSE))</f>
      </c>
      <c r="I93" s="45">
        <f>IF(ISERROR(VLOOKUP($A93,'Základní kolo'!$A$7:$M$72,12,FALSE)),"",VLOOKUP($A93,'Základní kolo'!$A$7:$M$72,12,FALSE))</f>
      </c>
      <c r="J93" s="46">
        <f>IF(ISERROR(VLOOKUP($A93,'Základní kolo'!$A$7:$M$72,13,FALSE)),"",VLOOKUP($A93,'Základní kolo'!$A$7:$M$72,13,FALSE))</f>
      </c>
    </row>
    <row r="94" spans="1:10" s="5" customFormat="1" ht="12.75">
      <c r="A94" s="5">
        <v>88</v>
      </c>
      <c r="B94" s="41">
        <f>IF(ISERROR(VLOOKUP($A94,'Základní kolo'!$A$7:$M$72,5,FALSE)),"",VLOOKUP($A94,'Základní kolo'!$A$7:$M$72,5,FALSE))</f>
      </c>
      <c r="C94" s="42">
        <f>IF(ISERROR(VLOOKUP($A94,'Základní kolo'!$A$7:$M$72,6,FALSE)),"",VLOOKUP($A94,'Základní kolo'!$A$7:$M$72,6,FALSE))</f>
      </c>
      <c r="D94" s="43">
        <f>IF(ISERROR(VLOOKUP($A94,'Základní kolo'!$A$7:$M$72,7,FALSE)),"",VLOOKUP($A94,'Základní kolo'!$A$7:$M$72,7,FALSE))</f>
      </c>
      <c r="E94" s="44">
        <f>IF(ISERROR(VLOOKUP($A94,'Základní kolo'!$A$7:$M$72,8,FALSE)),"",VLOOKUP($A94,'Základní kolo'!$A$7:$M$72,8,FALSE))</f>
      </c>
      <c r="F94" s="43">
        <f>IF(ISERROR(VLOOKUP($A94,'Základní kolo'!$A$7:$M$72,9,FALSE)),"",VLOOKUP($A94,'Základní kolo'!$A$7:$M$72,9,FALSE))</f>
      </c>
      <c r="G94" s="44">
        <f>IF(ISERROR(VLOOKUP($A94,'Základní kolo'!$A$7:$M$72,10,FALSE)),"",VLOOKUP($A94,'Základní kolo'!$A$7:$M$72,10,FALSE))</f>
      </c>
      <c r="H94" s="45">
        <f>IF(ISERROR(VLOOKUP($A94,'Základní kolo'!$A$7:$M$72,11,FALSE)),"",VLOOKUP($A94,'Základní kolo'!$A$7:$M$72,11,FALSE))</f>
      </c>
      <c r="I94" s="45">
        <f>IF(ISERROR(VLOOKUP($A94,'Základní kolo'!$A$7:$M$72,12,FALSE)),"",VLOOKUP($A94,'Základní kolo'!$A$7:$M$72,12,FALSE))</f>
      </c>
      <c r="J94" s="46">
        <f>IF(ISERROR(VLOOKUP($A94,'Základní kolo'!$A$7:$M$72,13,FALSE)),"",VLOOKUP($A94,'Základní kolo'!$A$7:$M$72,13,FALSE))</f>
      </c>
    </row>
    <row r="95" spans="1:10" s="5" customFormat="1" ht="12.75">
      <c r="A95" s="5">
        <v>89</v>
      </c>
      <c r="B95" s="41">
        <f>IF(ISERROR(VLOOKUP($A95,'Základní kolo'!$A$7:$M$72,5,FALSE)),"",VLOOKUP($A95,'Základní kolo'!$A$7:$M$72,5,FALSE))</f>
      </c>
      <c r="C95" s="42">
        <f>IF(ISERROR(VLOOKUP($A95,'Základní kolo'!$A$7:$M$72,6,FALSE)),"",VLOOKUP($A95,'Základní kolo'!$A$7:$M$72,6,FALSE))</f>
      </c>
      <c r="D95" s="43">
        <f>IF(ISERROR(VLOOKUP($A95,'Základní kolo'!$A$7:$M$72,7,FALSE)),"",VLOOKUP($A95,'Základní kolo'!$A$7:$M$72,7,FALSE))</f>
      </c>
      <c r="E95" s="44">
        <f>IF(ISERROR(VLOOKUP($A95,'Základní kolo'!$A$7:$M$72,8,FALSE)),"",VLOOKUP($A95,'Základní kolo'!$A$7:$M$72,8,FALSE))</f>
      </c>
      <c r="F95" s="43">
        <f>IF(ISERROR(VLOOKUP($A95,'Základní kolo'!$A$7:$M$72,9,FALSE)),"",VLOOKUP($A95,'Základní kolo'!$A$7:$M$72,9,FALSE))</f>
      </c>
      <c r="G95" s="44">
        <f>IF(ISERROR(VLOOKUP($A95,'Základní kolo'!$A$7:$M$72,10,FALSE)),"",VLOOKUP($A95,'Základní kolo'!$A$7:$M$72,10,FALSE))</f>
      </c>
      <c r="H95" s="45">
        <f>IF(ISERROR(VLOOKUP($A95,'Základní kolo'!$A$7:$M$72,11,FALSE)),"",VLOOKUP($A95,'Základní kolo'!$A$7:$M$72,11,FALSE))</f>
      </c>
      <c r="I95" s="45">
        <f>IF(ISERROR(VLOOKUP($A95,'Základní kolo'!$A$7:$M$72,12,FALSE)),"",VLOOKUP($A95,'Základní kolo'!$A$7:$M$72,12,FALSE))</f>
      </c>
      <c r="J95" s="46">
        <f>IF(ISERROR(VLOOKUP($A95,'Základní kolo'!$A$7:$M$72,13,FALSE)),"",VLOOKUP($A95,'Základní kolo'!$A$7:$M$72,13,FALSE))</f>
      </c>
    </row>
    <row r="96" spans="1:10" s="5" customFormat="1" ht="12.75">
      <c r="A96" s="5">
        <v>90</v>
      </c>
      <c r="B96" s="41">
        <f>IF(ISERROR(VLOOKUP($A96,'Základní kolo'!$A$7:$M$72,5,FALSE)),"",VLOOKUP($A96,'Základní kolo'!$A$7:$M$72,5,FALSE))</f>
      </c>
      <c r="C96" s="42">
        <f>IF(ISERROR(VLOOKUP($A96,'Základní kolo'!$A$7:$M$72,6,FALSE)),"",VLOOKUP($A96,'Základní kolo'!$A$7:$M$72,6,FALSE))</f>
      </c>
      <c r="D96" s="43">
        <f>IF(ISERROR(VLOOKUP($A96,'Základní kolo'!$A$7:$M$72,7,FALSE)),"",VLOOKUP($A96,'Základní kolo'!$A$7:$M$72,7,FALSE))</f>
      </c>
      <c r="E96" s="44">
        <f>IF(ISERROR(VLOOKUP($A96,'Základní kolo'!$A$7:$M$72,8,FALSE)),"",VLOOKUP($A96,'Základní kolo'!$A$7:$M$72,8,FALSE))</f>
      </c>
      <c r="F96" s="43">
        <f>IF(ISERROR(VLOOKUP($A96,'Základní kolo'!$A$7:$M$72,9,FALSE)),"",VLOOKUP($A96,'Základní kolo'!$A$7:$M$72,9,FALSE))</f>
      </c>
      <c r="G96" s="44">
        <f>IF(ISERROR(VLOOKUP($A96,'Základní kolo'!$A$7:$M$72,10,FALSE)),"",VLOOKUP($A96,'Základní kolo'!$A$7:$M$72,10,FALSE))</f>
      </c>
      <c r="H96" s="45">
        <f>IF(ISERROR(VLOOKUP($A96,'Základní kolo'!$A$7:$M$72,11,FALSE)),"",VLOOKUP($A96,'Základní kolo'!$A$7:$M$72,11,FALSE))</f>
      </c>
      <c r="I96" s="45">
        <f>IF(ISERROR(VLOOKUP($A96,'Základní kolo'!$A$7:$M$72,12,FALSE)),"",VLOOKUP($A96,'Základní kolo'!$A$7:$M$72,12,FALSE))</f>
      </c>
      <c r="J96" s="46">
        <f>IF(ISERROR(VLOOKUP($A96,'Základní kolo'!$A$7:$M$72,13,FALSE)),"",VLOOKUP($A96,'Základní kolo'!$A$7:$M$72,13,FALSE))</f>
      </c>
    </row>
    <row r="97" spans="1:10" s="5" customFormat="1" ht="12.75">
      <c r="A97" s="5">
        <v>91</v>
      </c>
      <c r="B97" s="41">
        <f>IF(ISERROR(VLOOKUP($A97,'Základní kolo'!$A$7:$M$72,5,FALSE)),"",VLOOKUP($A97,'Základní kolo'!$A$7:$M$72,5,FALSE))</f>
      </c>
      <c r="C97" s="42">
        <f>IF(ISERROR(VLOOKUP($A97,'Základní kolo'!$A$7:$M$72,6,FALSE)),"",VLOOKUP($A97,'Základní kolo'!$A$7:$M$72,6,FALSE))</f>
      </c>
      <c r="D97" s="43">
        <f>IF(ISERROR(VLOOKUP($A97,'Základní kolo'!$A$7:$M$72,7,FALSE)),"",VLOOKUP($A97,'Základní kolo'!$A$7:$M$72,7,FALSE))</f>
      </c>
      <c r="E97" s="44">
        <f>IF(ISERROR(VLOOKUP($A97,'Základní kolo'!$A$7:$M$72,8,FALSE)),"",VLOOKUP($A97,'Základní kolo'!$A$7:$M$72,8,FALSE))</f>
      </c>
      <c r="F97" s="43">
        <f>IF(ISERROR(VLOOKUP($A97,'Základní kolo'!$A$7:$M$72,9,FALSE)),"",VLOOKUP($A97,'Základní kolo'!$A$7:$M$72,9,FALSE))</f>
      </c>
      <c r="G97" s="44">
        <f>IF(ISERROR(VLOOKUP($A97,'Základní kolo'!$A$7:$M$72,10,FALSE)),"",VLOOKUP($A97,'Základní kolo'!$A$7:$M$72,10,FALSE))</f>
      </c>
      <c r="H97" s="45">
        <f>IF(ISERROR(VLOOKUP($A97,'Základní kolo'!$A$7:$M$72,11,FALSE)),"",VLOOKUP($A97,'Základní kolo'!$A$7:$M$72,11,FALSE))</f>
      </c>
      <c r="I97" s="45">
        <f>IF(ISERROR(VLOOKUP($A97,'Základní kolo'!$A$7:$M$72,12,FALSE)),"",VLOOKUP($A97,'Základní kolo'!$A$7:$M$72,12,FALSE))</f>
      </c>
      <c r="J97" s="46">
        <f>IF(ISERROR(VLOOKUP($A97,'Základní kolo'!$A$7:$M$72,13,FALSE)),"",VLOOKUP($A97,'Základní kolo'!$A$7:$M$72,13,FALSE))</f>
      </c>
    </row>
    <row r="98" spans="1:10" s="5" customFormat="1" ht="12.75">
      <c r="A98" s="5">
        <v>92</v>
      </c>
      <c r="B98" s="41">
        <f>IF(ISERROR(VLOOKUP($A98,'Základní kolo'!$A$7:$M$72,5,FALSE)),"",VLOOKUP($A98,'Základní kolo'!$A$7:$M$72,5,FALSE))</f>
      </c>
      <c r="C98" s="42">
        <f>IF(ISERROR(VLOOKUP($A98,'Základní kolo'!$A$7:$M$72,6,FALSE)),"",VLOOKUP($A98,'Základní kolo'!$A$7:$M$72,6,FALSE))</f>
      </c>
      <c r="D98" s="43">
        <f>IF(ISERROR(VLOOKUP($A98,'Základní kolo'!$A$7:$M$72,7,FALSE)),"",VLOOKUP($A98,'Základní kolo'!$A$7:$M$72,7,FALSE))</f>
      </c>
      <c r="E98" s="44">
        <f>IF(ISERROR(VLOOKUP($A98,'Základní kolo'!$A$7:$M$72,8,FALSE)),"",VLOOKUP($A98,'Základní kolo'!$A$7:$M$72,8,FALSE))</f>
      </c>
      <c r="F98" s="43">
        <f>IF(ISERROR(VLOOKUP($A98,'Základní kolo'!$A$7:$M$72,9,FALSE)),"",VLOOKUP($A98,'Základní kolo'!$A$7:$M$72,9,FALSE))</f>
      </c>
      <c r="G98" s="44">
        <f>IF(ISERROR(VLOOKUP($A98,'Základní kolo'!$A$7:$M$72,10,FALSE)),"",VLOOKUP($A98,'Základní kolo'!$A$7:$M$72,10,FALSE))</f>
      </c>
      <c r="H98" s="45">
        <f>IF(ISERROR(VLOOKUP($A98,'Základní kolo'!$A$7:$M$72,11,FALSE)),"",VLOOKUP($A98,'Základní kolo'!$A$7:$M$72,11,FALSE))</f>
      </c>
      <c r="I98" s="45">
        <f>IF(ISERROR(VLOOKUP($A98,'Základní kolo'!$A$7:$M$72,12,FALSE)),"",VLOOKUP($A98,'Základní kolo'!$A$7:$M$72,12,FALSE))</f>
      </c>
      <c r="J98" s="46">
        <f>IF(ISERROR(VLOOKUP($A98,'Základní kolo'!$A$7:$M$72,13,FALSE)),"",VLOOKUP($A98,'Základní kolo'!$A$7:$M$72,13,FALSE))</f>
      </c>
    </row>
    <row r="99" spans="1:10" s="5" customFormat="1" ht="12.75">
      <c r="A99" s="5">
        <v>93</v>
      </c>
      <c r="B99" s="41">
        <f>IF(ISERROR(VLOOKUP($A99,'Základní kolo'!$A$7:$M$72,5,FALSE)),"",VLOOKUP($A99,'Základní kolo'!$A$7:$M$72,5,FALSE))</f>
      </c>
      <c r="C99" s="42">
        <f>IF(ISERROR(VLOOKUP($A99,'Základní kolo'!$A$7:$M$72,6,FALSE)),"",VLOOKUP($A99,'Základní kolo'!$A$7:$M$72,6,FALSE))</f>
      </c>
      <c r="D99" s="43">
        <f>IF(ISERROR(VLOOKUP($A99,'Základní kolo'!$A$7:$M$72,7,FALSE)),"",VLOOKUP($A99,'Základní kolo'!$A$7:$M$72,7,FALSE))</f>
      </c>
      <c r="E99" s="44">
        <f>IF(ISERROR(VLOOKUP($A99,'Základní kolo'!$A$7:$M$72,8,FALSE)),"",VLOOKUP($A99,'Základní kolo'!$A$7:$M$72,8,FALSE))</f>
      </c>
      <c r="F99" s="43">
        <f>IF(ISERROR(VLOOKUP($A99,'Základní kolo'!$A$7:$M$72,9,FALSE)),"",VLOOKUP($A99,'Základní kolo'!$A$7:$M$72,9,FALSE))</f>
      </c>
      <c r="G99" s="44">
        <f>IF(ISERROR(VLOOKUP($A99,'Základní kolo'!$A$7:$M$72,10,FALSE)),"",VLOOKUP($A99,'Základní kolo'!$A$7:$M$72,10,FALSE))</f>
      </c>
      <c r="H99" s="45">
        <f>IF(ISERROR(VLOOKUP($A99,'Základní kolo'!$A$7:$M$72,11,FALSE)),"",VLOOKUP($A99,'Základní kolo'!$A$7:$M$72,11,FALSE))</f>
      </c>
      <c r="I99" s="45">
        <f>IF(ISERROR(VLOOKUP($A99,'Základní kolo'!$A$7:$M$72,12,FALSE)),"",VLOOKUP($A99,'Základní kolo'!$A$7:$M$72,12,FALSE))</f>
      </c>
      <c r="J99" s="46">
        <f>IF(ISERROR(VLOOKUP($A99,'Základní kolo'!$A$7:$M$72,13,FALSE)),"",VLOOKUP($A99,'Základní kolo'!$A$7:$M$72,13,FALSE))</f>
      </c>
    </row>
    <row r="100" spans="1:10" s="5" customFormat="1" ht="12.75">
      <c r="A100" s="5">
        <v>94</v>
      </c>
      <c r="B100" s="41">
        <f>IF(ISERROR(VLOOKUP($A100,'Základní kolo'!$A$7:$M$72,5,FALSE)),"",VLOOKUP($A100,'Základní kolo'!$A$7:$M$72,5,FALSE))</f>
      </c>
      <c r="C100" s="42">
        <f>IF(ISERROR(VLOOKUP($A100,'Základní kolo'!$A$7:$M$72,6,FALSE)),"",VLOOKUP($A100,'Základní kolo'!$A$7:$M$72,6,FALSE))</f>
      </c>
      <c r="D100" s="43">
        <f>IF(ISERROR(VLOOKUP($A100,'Základní kolo'!$A$7:$M$72,7,FALSE)),"",VLOOKUP($A100,'Základní kolo'!$A$7:$M$72,7,FALSE))</f>
      </c>
      <c r="E100" s="44">
        <f>IF(ISERROR(VLOOKUP($A100,'Základní kolo'!$A$7:$M$72,8,FALSE)),"",VLOOKUP($A100,'Základní kolo'!$A$7:$M$72,8,FALSE))</f>
      </c>
      <c r="F100" s="43">
        <f>IF(ISERROR(VLOOKUP($A100,'Základní kolo'!$A$7:$M$72,9,FALSE)),"",VLOOKUP($A100,'Základní kolo'!$A$7:$M$72,9,FALSE))</f>
      </c>
      <c r="G100" s="44">
        <f>IF(ISERROR(VLOOKUP($A100,'Základní kolo'!$A$7:$M$72,10,FALSE)),"",VLOOKUP($A100,'Základní kolo'!$A$7:$M$72,10,FALSE))</f>
      </c>
      <c r="H100" s="45">
        <f>IF(ISERROR(VLOOKUP($A100,'Základní kolo'!$A$7:$M$72,11,FALSE)),"",VLOOKUP($A100,'Základní kolo'!$A$7:$M$72,11,FALSE))</f>
      </c>
      <c r="I100" s="45">
        <f>IF(ISERROR(VLOOKUP($A100,'Základní kolo'!$A$7:$M$72,12,FALSE)),"",VLOOKUP($A100,'Základní kolo'!$A$7:$M$72,12,FALSE))</f>
      </c>
      <c r="J100" s="46">
        <f>IF(ISERROR(VLOOKUP($A100,'Základní kolo'!$A$7:$M$72,13,FALSE)),"",VLOOKUP($A100,'Základní kolo'!$A$7:$M$72,13,FALSE))</f>
      </c>
    </row>
    <row r="101" spans="1:10" s="5" customFormat="1" ht="12.75">
      <c r="A101" s="5">
        <v>95</v>
      </c>
      <c r="B101" s="41">
        <f>IF(ISERROR(VLOOKUP($A101,'Základní kolo'!$A$7:$M$72,5,FALSE)),"",VLOOKUP($A101,'Základní kolo'!$A$7:$M$72,5,FALSE))</f>
      </c>
      <c r="C101" s="42">
        <f>IF(ISERROR(VLOOKUP($A101,'Základní kolo'!$A$7:$M$72,6,FALSE)),"",VLOOKUP($A101,'Základní kolo'!$A$7:$M$72,6,FALSE))</f>
      </c>
      <c r="D101" s="43">
        <f>IF(ISERROR(VLOOKUP($A101,'Základní kolo'!$A$7:$M$72,7,FALSE)),"",VLOOKUP($A101,'Základní kolo'!$A$7:$M$72,7,FALSE))</f>
      </c>
      <c r="E101" s="44">
        <f>IF(ISERROR(VLOOKUP($A101,'Základní kolo'!$A$7:$M$72,8,FALSE)),"",VLOOKUP($A101,'Základní kolo'!$A$7:$M$72,8,FALSE))</f>
      </c>
      <c r="F101" s="43">
        <f>IF(ISERROR(VLOOKUP($A101,'Základní kolo'!$A$7:$M$72,9,FALSE)),"",VLOOKUP($A101,'Základní kolo'!$A$7:$M$72,9,FALSE))</f>
      </c>
      <c r="G101" s="44">
        <f>IF(ISERROR(VLOOKUP($A101,'Základní kolo'!$A$7:$M$72,10,FALSE)),"",VLOOKUP($A101,'Základní kolo'!$A$7:$M$72,10,FALSE))</f>
      </c>
      <c r="H101" s="45">
        <f>IF(ISERROR(VLOOKUP($A101,'Základní kolo'!$A$7:$M$72,11,FALSE)),"",VLOOKUP($A101,'Základní kolo'!$A$7:$M$72,11,FALSE))</f>
      </c>
      <c r="I101" s="45">
        <f>IF(ISERROR(VLOOKUP($A101,'Základní kolo'!$A$7:$M$72,12,FALSE)),"",VLOOKUP($A101,'Základní kolo'!$A$7:$M$72,12,FALSE))</f>
      </c>
      <c r="J101" s="46">
        <f>IF(ISERROR(VLOOKUP($A101,'Základní kolo'!$A$7:$M$72,13,FALSE)),"",VLOOKUP($A101,'Základní kolo'!$A$7:$M$72,13,FALSE))</f>
      </c>
    </row>
    <row r="102" spans="1:10" s="5" customFormat="1" ht="12.75">
      <c r="A102" s="5">
        <v>96</v>
      </c>
      <c r="B102" s="41">
        <f>IF(ISERROR(VLOOKUP($A102,'Základní kolo'!$A$7:$M$72,5,FALSE)),"",VLOOKUP($A102,'Základní kolo'!$A$7:$M$72,5,FALSE))</f>
      </c>
      <c r="C102" s="42">
        <f>IF(ISERROR(VLOOKUP($A102,'Základní kolo'!$A$7:$M$72,6,FALSE)),"",VLOOKUP($A102,'Základní kolo'!$A$7:$M$72,6,FALSE))</f>
      </c>
      <c r="D102" s="43">
        <f>IF(ISERROR(VLOOKUP($A102,'Základní kolo'!$A$7:$M$72,7,FALSE)),"",VLOOKUP($A102,'Základní kolo'!$A$7:$M$72,7,FALSE))</f>
      </c>
      <c r="E102" s="44">
        <f>IF(ISERROR(VLOOKUP($A102,'Základní kolo'!$A$7:$M$72,8,FALSE)),"",VLOOKUP($A102,'Základní kolo'!$A$7:$M$72,8,FALSE))</f>
      </c>
      <c r="F102" s="43">
        <f>IF(ISERROR(VLOOKUP($A102,'Základní kolo'!$A$7:$M$72,9,FALSE)),"",VLOOKUP($A102,'Základní kolo'!$A$7:$M$72,9,FALSE))</f>
      </c>
      <c r="G102" s="44">
        <f>IF(ISERROR(VLOOKUP($A102,'Základní kolo'!$A$7:$M$72,10,FALSE)),"",VLOOKUP($A102,'Základní kolo'!$A$7:$M$72,10,FALSE))</f>
      </c>
      <c r="H102" s="45">
        <f>IF(ISERROR(VLOOKUP($A102,'Základní kolo'!$A$7:$M$72,11,FALSE)),"",VLOOKUP($A102,'Základní kolo'!$A$7:$M$72,11,FALSE))</f>
      </c>
      <c r="I102" s="45">
        <f>IF(ISERROR(VLOOKUP($A102,'Základní kolo'!$A$7:$M$72,12,FALSE)),"",VLOOKUP($A102,'Základní kolo'!$A$7:$M$72,12,FALSE))</f>
      </c>
      <c r="J102" s="46">
        <f>IF(ISERROR(VLOOKUP($A102,'Základní kolo'!$A$7:$M$72,13,FALSE)),"",VLOOKUP($A102,'Základní kolo'!$A$7:$M$72,13,FALSE))</f>
      </c>
    </row>
    <row r="103" spans="1:10" s="5" customFormat="1" ht="12.75">
      <c r="A103" s="5">
        <v>97</v>
      </c>
      <c r="B103" s="41">
        <f>IF(ISERROR(VLOOKUP($A103,'Základní kolo'!$A$7:$M$72,5,FALSE)),"",VLOOKUP($A103,'Základní kolo'!$A$7:$M$72,5,FALSE))</f>
      </c>
      <c r="C103" s="42">
        <f>IF(ISERROR(VLOOKUP($A103,'Základní kolo'!$A$7:$M$72,6,FALSE)),"",VLOOKUP($A103,'Základní kolo'!$A$7:$M$72,6,FALSE))</f>
      </c>
      <c r="D103" s="43">
        <f>IF(ISERROR(VLOOKUP($A103,'Základní kolo'!$A$7:$M$72,7,FALSE)),"",VLOOKUP($A103,'Základní kolo'!$A$7:$M$72,7,FALSE))</f>
      </c>
      <c r="E103" s="44">
        <f>IF(ISERROR(VLOOKUP($A103,'Základní kolo'!$A$7:$M$72,8,FALSE)),"",VLOOKUP($A103,'Základní kolo'!$A$7:$M$72,8,FALSE))</f>
      </c>
      <c r="F103" s="43">
        <f>IF(ISERROR(VLOOKUP($A103,'Základní kolo'!$A$7:$M$72,9,FALSE)),"",VLOOKUP($A103,'Základní kolo'!$A$7:$M$72,9,FALSE))</f>
      </c>
      <c r="G103" s="44">
        <f>IF(ISERROR(VLOOKUP($A103,'Základní kolo'!$A$7:$M$72,10,FALSE)),"",VLOOKUP($A103,'Základní kolo'!$A$7:$M$72,10,FALSE))</f>
      </c>
      <c r="H103" s="45">
        <f>IF(ISERROR(VLOOKUP($A103,'Základní kolo'!$A$7:$M$72,11,FALSE)),"",VLOOKUP($A103,'Základní kolo'!$A$7:$M$72,11,FALSE))</f>
      </c>
      <c r="I103" s="45">
        <f>IF(ISERROR(VLOOKUP($A103,'Základní kolo'!$A$7:$M$72,12,FALSE)),"",VLOOKUP($A103,'Základní kolo'!$A$7:$M$72,12,FALSE))</f>
      </c>
      <c r="J103" s="46">
        <f>IF(ISERROR(VLOOKUP($A103,'Základní kolo'!$A$7:$M$72,13,FALSE)),"",VLOOKUP($A103,'Základní kolo'!$A$7:$M$72,13,FALSE))</f>
      </c>
    </row>
    <row r="104" spans="1:10" s="5" customFormat="1" ht="12.75">
      <c r="A104" s="5">
        <v>98</v>
      </c>
      <c r="B104" s="41">
        <f>IF(ISERROR(VLOOKUP($A104,'Základní kolo'!$A$7:$M$72,5,FALSE)),"",VLOOKUP($A104,'Základní kolo'!$A$7:$M$72,5,FALSE))</f>
      </c>
      <c r="C104" s="42">
        <f>IF(ISERROR(VLOOKUP($A104,'Základní kolo'!$A$7:$M$72,6,FALSE)),"",VLOOKUP($A104,'Základní kolo'!$A$7:$M$72,6,FALSE))</f>
      </c>
      <c r="D104" s="43">
        <f>IF(ISERROR(VLOOKUP($A104,'Základní kolo'!$A$7:$M$72,7,FALSE)),"",VLOOKUP($A104,'Základní kolo'!$A$7:$M$72,7,FALSE))</f>
      </c>
      <c r="E104" s="44">
        <f>IF(ISERROR(VLOOKUP($A104,'Základní kolo'!$A$7:$M$72,8,FALSE)),"",VLOOKUP($A104,'Základní kolo'!$A$7:$M$72,8,FALSE))</f>
      </c>
      <c r="F104" s="43">
        <f>IF(ISERROR(VLOOKUP($A104,'Základní kolo'!$A$7:$M$72,9,FALSE)),"",VLOOKUP($A104,'Základní kolo'!$A$7:$M$72,9,FALSE))</f>
      </c>
      <c r="G104" s="44">
        <f>IF(ISERROR(VLOOKUP($A104,'Základní kolo'!$A$7:$M$72,10,FALSE)),"",VLOOKUP($A104,'Základní kolo'!$A$7:$M$72,10,FALSE))</f>
      </c>
      <c r="H104" s="45">
        <f>IF(ISERROR(VLOOKUP($A104,'Základní kolo'!$A$7:$M$72,11,FALSE)),"",VLOOKUP($A104,'Základní kolo'!$A$7:$M$72,11,FALSE))</f>
      </c>
      <c r="I104" s="45">
        <f>IF(ISERROR(VLOOKUP($A104,'Základní kolo'!$A$7:$M$72,12,FALSE)),"",VLOOKUP($A104,'Základní kolo'!$A$7:$M$72,12,FALSE))</f>
      </c>
      <c r="J104" s="46">
        <f>IF(ISERROR(VLOOKUP($A104,'Základní kolo'!$A$7:$M$72,13,FALSE)),"",VLOOKUP($A104,'Základní kolo'!$A$7:$M$72,13,FALSE))</f>
      </c>
    </row>
    <row r="105" spans="1:10" s="5" customFormat="1" ht="12.75">
      <c r="A105" s="5">
        <v>99</v>
      </c>
      <c r="B105" s="41">
        <f>IF(ISERROR(VLOOKUP($A105,'Základní kolo'!$A$7:$M$72,5,FALSE)),"",VLOOKUP($A105,'Základní kolo'!$A$7:$M$72,5,FALSE))</f>
      </c>
      <c r="C105" s="42">
        <f>IF(ISERROR(VLOOKUP($A105,'Základní kolo'!$A$7:$M$72,6,FALSE)),"",VLOOKUP($A105,'Základní kolo'!$A$7:$M$72,6,FALSE))</f>
      </c>
      <c r="D105" s="43">
        <f>IF(ISERROR(VLOOKUP($A105,'Základní kolo'!$A$7:$M$72,7,FALSE)),"",VLOOKUP($A105,'Základní kolo'!$A$7:$M$72,7,FALSE))</f>
      </c>
      <c r="E105" s="44">
        <f>IF(ISERROR(VLOOKUP($A105,'Základní kolo'!$A$7:$M$72,8,FALSE)),"",VLOOKUP($A105,'Základní kolo'!$A$7:$M$72,8,FALSE))</f>
      </c>
      <c r="F105" s="43">
        <f>IF(ISERROR(VLOOKUP($A105,'Základní kolo'!$A$7:$M$72,9,FALSE)),"",VLOOKUP($A105,'Základní kolo'!$A$7:$M$72,9,FALSE))</f>
      </c>
      <c r="G105" s="44">
        <f>IF(ISERROR(VLOOKUP($A105,'Základní kolo'!$A$7:$M$72,10,FALSE)),"",VLOOKUP($A105,'Základní kolo'!$A$7:$M$72,10,FALSE))</f>
      </c>
      <c r="H105" s="45">
        <f>IF(ISERROR(VLOOKUP($A105,'Základní kolo'!$A$7:$M$72,11,FALSE)),"",VLOOKUP($A105,'Základní kolo'!$A$7:$M$72,11,FALSE))</f>
      </c>
      <c r="I105" s="45">
        <f>IF(ISERROR(VLOOKUP($A105,'Základní kolo'!$A$7:$M$72,12,FALSE)),"",VLOOKUP($A105,'Základní kolo'!$A$7:$M$72,12,FALSE))</f>
      </c>
      <c r="J105" s="46">
        <f>IF(ISERROR(VLOOKUP($A105,'Základní kolo'!$A$7:$M$72,13,FALSE)),"",VLOOKUP($A105,'Základní kolo'!$A$7:$M$72,13,FALSE))</f>
      </c>
    </row>
    <row r="106" spans="1:10" s="5" customFormat="1" ht="13.5" thickBot="1">
      <c r="A106" s="5">
        <v>100</v>
      </c>
      <c r="B106" s="33">
        <f>IF(ISERROR(VLOOKUP($A106,'Základní kolo'!$A$7:$M$72,5,FALSE)),"",VLOOKUP($A106,'Základní kolo'!$A$7:$M$72,5,FALSE))</f>
      </c>
      <c r="C106" s="34">
        <f>IF(ISERROR(VLOOKUP($A106,'Základní kolo'!$A$7:$M$72,6,FALSE)),"",VLOOKUP($A106,'Základní kolo'!$A$7:$M$72,6,FALSE))</f>
      </c>
      <c r="D106" s="35">
        <f>IF(ISERROR(VLOOKUP($A106,'Základní kolo'!$A$7:$M$72,7,FALSE)),"",VLOOKUP($A106,'Základní kolo'!$A$7:$M$72,7,FALSE))</f>
      </c>
      <c r="E106" s="36">
        <f>IF(ISERROR(VLOOKUP($A106,'Základní kolo'!$A$7:$M$72,8,FALSE)),"",VLOOKUP($A106,'Základní kolo'!$A$7:$M$72,8,FALSE))</f>
      </c>
      <c r="F106" s="35">
        <f>IF(ISERROR(VLOOKUP($A106,'Základní kolo'!$A$7:$M$72,9,FALSE)),"",VLOOKUP($A106,'Základní kolo'!$A$7:$M$72,9,FALSE))</f>
      </c>
      <c r="G106" s="36">
        <f>IF(ISERROR(VLOOKUP($A106,'Základní kolo'!$A$7:$M$72,10,FALSE)),"",VLOOKUP($A106,'Základní kolo'!$A$7:$M$72,10,FALSE))</f>
      </c>
      <c r="H106" s="38">
        <f>IF(ISERROR(VLOOKUP($A106,'Základní kolo'!$A$7:$M$72,11,FALSE)),"",VLOOKUP($A106,'Základní kolo'!$A$7:$M$72,11,FALSE))</f>
      </c>
      <c r="I106" s="38">
        <f>IF(ISERROR(VLOOKUP($A106,'Základní kolo'!$A$7:$M$72,12,FALSE)),"",VLOOKUP($A106,'Základní kolo'!$A$7:$M$72,12,FALSE))</f>
      </c>
      <c r="J106" s="39">
        <f>IF(ISERROR(VLOOKUP($A106,'Základní kolo'!$A$7:$M$72,13,FALSE)),"",VLOOKUP($A106,'Základní kolo'!$A$7:$M$72,13,FALSE))</f>
      </c>
    </row>
    <row r="107" s="5" customFormat="1" ht="12.75">
      <c r="C107" s="20"/>
    </row>
    <row r="108" s="5" customFormat="1" ht="12.75">
      <c r="C108" s="20"/>
    </row>
    <row r="109" s="5" customFormat="1" ht="12.75">
      <c r="C109" s="20"/>
    </row>
    <row r="110" s="5" customFormat="1" ht="12.75">
      <c r="C110" s="20"/>
    </row>
    <row r="111" s="5" customFormat="1" ht="12.75">
      <c r="C111" s="20"/>
    </row>
    <row r="112" s="5" customFormat="1" ht="12.75">
      <c r="C112" s="20"/>
    </row>
  </sheetData>
  <sheetProtection/>
  <mergeCells count="4">
    <mergeCell ref="B1:J1"/>
    <mergeCell ref="B2:J2"/>
    <mergeCell ref="B3:J3"/>
    <mergeCell ref="H5:I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4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Homolková</dc:creator>
  <cp:keywords/>
  <dc:description/>
  <cp:lastModifiedBy>Hartmanova, Martina</cp:lastModifiedBy>
  <cp:lastPrinted>2021-07-17T12:10:29Z</cp:lastPrinted>
  <dcterms:created xsi:type="dcterms:W3CDTF">2008-09-02T08:45:30Z</dcterms:created>
  <dcterms:modified xsi:type="dcterms:W3CDTF">2021-07-17T13:29:01Z</dcterms:modified>
  <cp:category/>
  <cp:version/>
  <cp:contentType/>
  <cp:contentStatus/>
</cp:coreProperties>
</file>