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2" activeTab="0"/>
  </bookViews>
  <sheets>
    <sheet name="Základní kolo" sheetId="1" r:id="rId1"/>
    <sheet name="Výsledkovka mladší" sheetId="2" r:id="rId2"/>
    <sheet name="Výsledkovka střední" sheetId="3" r:id="rId3"/>
  </sheets>
  <definedNames>
    <definedName name="_xlnm.Print_Titles" localSheetId="1">'Výsledkovka mladší'!$1:$4</definedName>
    <definedName name="_xlnm.Print_Titles" localSheetId="2">'Výsledkovka střední'!$1:$4</definedName>
    <definedName name="_xlnm.Print_Titles" localSheetId="0">'Základní kolo'!$1:$6</definedName>
    <definedName name="_xlnm.Print_Area" localSheetId="1">'Výsledkovka mladší'!$B$1:$J$56</definedName>
    <definedName name="_xlnm.Print_Area" localSheetId="2">'Výsledkovka střední'!$B$1:$J$56</definedName>
    <definedName name="_xlnm.Print_Area" localSheetId="0">'Základní kolo'!$E$1:$N$72</definedName>
  </definedNames>
  <calcPr fullCalcOnLoad="1"/>
</workbook>
</file>

<file path=xl/sharedStrings.xml><?xml version="1.0" encoding="utf-8"?>
<sst xmlns="http://schemas.openxmlformats.org/spreadsheetml/2006/main" count="201" uniqueCount="133">
  <si>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</si>
  <si>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</si>
  <si>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</si>
  <si>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</si>
  <si>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</si>
  <si>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</si>
  <si>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</si>
  <si>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</si>
  <si>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</si>
  <si>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</si>
  <si>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</si>
  <si>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</si>
  <si>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</si>
  <si>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</si>
  <si>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</si>
  <si>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</si>
  <si>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</si>
  <si>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</si>
  <si>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</si>
  <si>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</si>
  <si>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</si>
  <si>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</si>
  <si>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</si>
  <si>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</si>
  <si>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</si>
  <si>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</si>
  <si>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</si>
  <si>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střední</t>
  </si>
  <si>
    <t>vpoř s</t>
  </si>
  <si>
    <t>vpoř m</t>
  </si>
  <si>
    <t>v s</t>
  </si>
  <si>
    <t>v m</t>
  </si>
  <si>
    <t>DOROSTENKY</t>
  </si>
  <si>
    <t>MLADŠÍ DORKY</t>
  </si>
  <si>
    <t>STŘEDNÍ DORKY</t>
  </si>
  <si>
    <t>Český pohár 2021 - Pražský pohár</t>
  </si>
  <si>
    <t>17. 7. 2021 - Praha - Stromovka</t>
  </si>
  <si>
    <t>Bendová Anna</t>
  </si>
  <si>
    <t>Komárov</t>
  </si>
  <si>
    <t>Chlupáčová Agáta</t>
  </si>
  <si>
    <t>Krouna</t>
  </si>
  <si>
    <t>Urbanová Petra</t>
  </si>
  <si>
    <t>Markvartice</t>
  </si>
  <si>
    <t>Minářová Karolína</t>
  </si>
  <si>
    <t>Horní Studénky</t>
  </si>
  <si>
    <t>Holinková Tereza</t>
  </si>
  <si>
    <t>Bludov</t>
  </si>
  <si>
    <t>Báňová Adéla</t>
  </si>
  <si>
    <t>Štěměchy</t>
  </si>
  <si>
    <t>Kotásková Bára</t>
  </si>
  <si>
    <t>Raškovice</t>
  </si>
  <si>
    <t>Navrátilová Eliška</t>
  </si>
  <si>
    <t>Kojetice</t>
  </si>
  <si>
    <t>Bubeníčková Denisa</t>
  </si>
  <si>
    <t>Skuteč</t>
  </si>
  <si>
    <t>Šenková Vendula</t>
  </si>
  <si>
    <t>Těchov</t>
  </si>
  <si>
    <t>Červená Kristýna</t>
  </si>
  <si>
    <t>Úněšov</t>
  </si>
  <si>
    <t>Málková Romana</t>
  </si>
  <si>
    <t>Útvina</t>
  </si>
  <si>
    <t>Valíková Veronika</t>
  </si>
  <si>
    <t>Budíkovice</t>
  </si>
  <si>
    <t>Umnerová Anna</t>
  </si>
  <si>
    <t>Dobřany</t>
  </si>
  <si>
    <t>Hrabkovská Markéta</t>
  </si>
  <si>
    <t>Vojtová Klára</t>
  </si>
  <si>
    <t>Chovancová Tereza</t>
  </si>
  <si>
    <t>Vlčková Šárka</t>
  </si>
  <si>
    <t>Jílovice</t>
  </si>
  <si>
    <t>Novotná Leona</t>
  </si>
  <si>
    <t>Bulová Nikola</t>
  </si>
  <si>
    <t>Výčapy</t>
  </si>
  <si>
    <t>Podrazilová Natálie</t>
  </si>
  <si>
    <t>Morkovice</t>
  </si>
  <si>
    <t>Machajová Laura</t>
  </si>
  <si>
    <t>Nedaříž</t>
  </si>
  <si>
    <t>Skalická Eliška</t>
  </si>
  <si>
    <t>Nechvalice</t>
  </si>
  <si>
    <t>Magerová Kristýna</t>
  </si>
  <si>
    <t>Dolní Životice</t>
  </si>
  <si>
    <t>Jílková Vendula</t>
  </si>
  <si>
    <t>Toufarová Leontina</t>
  </si>
  <si>
    <t>Němcová Simona</t>
  </si>
  <si>
    <t>Vlasáková Eva</t>
  </si>
  <si>
    <t>Pardubice-město</t>
  </si>
  <si>
    <t>Zavoralová Karolína</t>
  </si>
  <si>
    <t>Mikulášková Eva</t>
  </si>
  <si>
    <t>Kleinová Anna</t>
  </si>
  <si>
    <t>Slívová Tereza</t>
  </si>
  <si>
    <t>Vladislav</t>
  </si>
  <si>
    <t>Balazsová Hana</t>
  </si>
  <si>
    <t>Fousková Alexandra</t>
  </si>
  <si>
    <t>Kostelec nad Č. lesy</t>
  </si>
  <si>
    <t>Vespalcova Nikola</t>
  </si>
  <si>
    <t>Skalice</t>
  </si>
  <si>
    <t>Slezáková Nela</t>
  </si>
  <si>
    <t>Součková Nela</t>
  </si>
  <si>
    <t>Šmolíková Andrea</t>
  </si>
  <si>
    <t>Letkov</t>
  </si>
  <si>
    <t>Princlová Julie</t>
  </si>
  <si>
    <t>Zaoralová Eliška</t>
  </si>
  <si>
    <t>Švecová Kristyna</t>
  </si>
  <si>
    <t>Žlutice</t>
  </si>
  <si>
    <t>Kadečková Petra</t>
  </si>
  <si>
    <t>Šárovcova Lhota</t>
  </si>
  <si>
    <t>Fricová Veronika</t>
  </si>
  <si>
    <t>Mistřín</t>
  </si>
  <si>
    <t>Lindáková Petra</t>
  </si>
  <si>
    <t>Pospíšilová Rozálie</t>
  </si>
  <si>
    <t>Borová</t>
  </si>
  <si>
    <t>Peštálová Hana</t>
  </si>
  <si>
    <t>Mašková Marika</t>
  </si>
  <si>
    <t>Ruda</t>
  </si>
  <si>
    <t>Rajnetová Anna</t>
  </si>
  <si>
    <t>Pardubice–Polabiny</t>
  </si>
  <si>
    <t>Jungová Michaela</t>
  </si>
  <si>
    <t>Poláková Karolína</t>
  </si>
  <si>
    <t>Štinčíková Magdaléna</t>
  </si>
  <si>
    <t>Svit</t>
  </si>
  <si>
    <t>Barešová Natálie</t>
  </si>
  <si>
    <t>Rychlov</t>
  </si>
  <si>
    <t>Karpielová Anna</t>
  </si>
  <si>
    <t>Újezd</t>
  </si>
  <si>
    <t>Žylová Patricie</t>
  </si>
  <si>
    <t>Bojková Rozálie</t>
  </si>
  <si>
    <t>Zavoralová Aneta</t>
  </si>
  <si>
    <t>Koptíková Magdaléna</t>
  </si>
  <si>
    <t>Vlčková Eva</t>
  </si>
  <si>
    <t>Výrovice</t>
  </si>
  <si>
    <t>Dolní Měcholupy</t>
  </si>
  <si>
    <t>NP</t>
  </si>
  <si>
    <t>DNF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</si>
</sst>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8" fillId="0" borderId="19" xfId="0" applyNumberFormat="1" applyFont="1" applyFill="1" applyBorder="1" applyAlignment="1" applyProtection="1">
      <alignment horizontal="center" vertical="center"/>
      <protection hidden="1"/>
    </xf>
    <xf numFmtId="2" fontId="8" fillId="0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6" fillId="0" borderId="29" xfId="0" applyNumberFormat="1" applyFont="1" applyFill="1" applyBorder="1" applyAlignment="1" applyProtection="1">
      <alignment horizontal="center" vertical="center"/>
      <protection hidden="1"/>
    </xf>
    <xf numFmtId="1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2" fontId="8" fillId="0" borderId="29" xfId="0" applyNumberFormat="1" applyFont="1" applyFill="1" applyBorder="1" applyAlignment="1" applyProtection="1">
      <alignment horizontal="center" vertical="center"/>
      <protection hidden="1" locked="0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6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zoomScalePageLayoutView="0" workbookViewId="0" topLeftCell="E1">
      <selection activeCell="L37" sqref="L37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2" width="10.7109375" style="1" customWidth="1"/>
    <col min="13" max="13" width="9.7109375" style="1" customWidth="1"/>
    <col min="14" max="14" width="9.85156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83" t="s">
        <v>2</v>
      </c>
      <c r="F1" s="83"/>
      <c r="G1" s="83"/>
      <c r="H1" s="83"/>
      <c r="I1" s="83"/>
      <c r="J1" s="83"/>
      <c r="K1" s="83"/>
      <c r="L1" s="83"/>
      <c r="M1" s="83"/>
      <c r="N1" s="83"/>
    </row>
    <row r="2" spans="5:14" ht="22.5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</row>
    <row r="3" spans="5:14" ht="22.5">
      <c r="E3" s="84" t="s">
        <v>36</v>
      </c>
      <c r="F3" s="84"/>
      <c r="G3" s="84"/>
      <c r="H3" s="84"/>
      <c r="I3" s="84"/>
      <c r="J3" s="84"/>
      <c r="K3" s="84"/>
      <c r="L3" s="84"/>
      <c r="M3" s="84"/>
      <c r="N3" s="84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32</v>
      </c>
      <c r="I5" s="10"/>
      <c r="J5" s="11"/>
      <c r="K5" s="85"/>
      <c r="L5" s="85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28</v>
      </c>
      <c r="B6" s="5" t="s">
        <v>29</v>
      </c>
      <c r="C6" s="13" t="s">
        <v>23</v>
      </c>
      <c r="D6" s="13" t="s">
        <v>24</v>
      </c>
      <c r="E6" s="21" t="s">
        <v>3</v>
      </c>
      <c r="F6" s="56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30</v>
      </c>
      <c r="AB6" s="13" t="s">
        <v>31</v>
      </c>
      <c r="AC6" s="13" t="s">
        <v>28</v>
      </c>
      <c r="AD6" s="13" t="s">
        <v>29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27</v>
      </c>
    </row>
    <row r="7" spans="1:40" s="5" customFormat="1" ht="19.5" customHeight="1">
      <c r="A7" s="5">
        <f>IF(N7="s",AC7,999)</f>
        <v>28</v>
      </c>
      <c r="B7" s="5">
        <f>IF(N7="m",AD7,999)</f>
        <v>999</v>
      </c>
      <c r="C7" s="5">
        <f aca="true" t="shared" si="0" ref="C7:C70">IF(N7="s",AG7,999)</f>
        <v>28</v>
      </c>
      <c r="D7" s="5">
        <f>IF(N7="m",AH7,999)</f>
        <v>999</v>
      </c>
      <c r="E7" s="25">
        <f>IF(N7="s",Y7,IF(N7="m",Z7,999))</f>
        <v>28</v>
      </c>
      <c r="F7" s="49">
        <v>1</v>
      </c>
      <c r="G7" s="63">
        <v>23452</v>
      </c>
      <c r="H7" s="69" t="s">
        <v>37</v>
      </c>
      <c r="I7" s="63">
        <v>2006</v>
      </c>
      <c r="J7" s="69" t="s">
        <v>38</v>
      </c>
      <c r="K7" s="29" t="s">
        <v>132</v>
      </c>
      <c r="L7" s="52" t="s">
        <v>132</v>
      </c>
      <c r="M7" s="31">
        <f aca="true" t="shared" si="1" ref="M7:M70">IF(AND(K7="NP",L7="NP"),"NP",IF(L7="NP",K7,IF(AND(K7="NP",L7=""),"NP",IF(K7="NP",L7,MIN(K7:L7)))))</f>
        <v>0</v>
      </c>
      <c r="N7" s="32" t="str">
        <f>IF(I7="","",IF(OR(I7=2005,I7=2006),"s",IF(OR(I7=2007,I7=2008),"m","")))</f>
        <v>s</v>
      </c>
      <c r="O7" s="9"/>
      <c r="P7" s="15">
        <f>IF(M7=0,9999,IF(M7="NP",999,M7))</f>
        <v>9999</v>
      </c>
      <c r="Q7" s="15">
        <f>IF(M7=0,9999,IF(M7="NP",999,IF(OR(K7="NP",L7="NP"),MIN(K7:L7)+500,K7+L7)))</f>
        <v>9999</v>
      </c>
      <c r="R7" s="15">
        <f>IF(N7="s",P7,9999)</f>
        <v>9999</v>
      </c>
      <c r="S7" s="15">
        <f>IF(N7="m",P7,9999)</f>
        <v>9999</v>
      </c>
      <c r="T7" s="16">
        <f aca="true" t="shared" si="2" ref="T7:T38">RANK(R7,$R$7:$R$72,1)*1000</f>
        <v>28000</v>
      </c>
      <c r="U7" s="16">
        <f aca="true" t="shared" si="3" ref="U7:U38">RANK(S7,$S$7:$S$72,1)*1000</f>
        <v>25000</v>
      </c>
      <c r="V7" s="16">
        <f aca="true" t="shared" si="4" ref="V7:V38">RANK(Q7,$Q$7:$Q$72,1)</f>
        <v>52</v>
      </c>
      <c r="W7" s="10">
        <f>IF(N7="s",V7+T7,99999)</f>
        <v>28052</v>
      </c>
      <c r="X7" s="10">
        <f>IF(N7="m",V7+U7,99999)</f>
        <v>99999</v>
      </c>
      <c r="Y7" s="10">
        <f aca="true" t="shared" si="5" ref="Y7:Y38">RANK(W7,$W$7:$W$72,1)</f>
        <v>28</v>
      </c>
      <c r="Z7" s="10">
        <f aca="true" t="shared" si="6" ref="Z7:Z38">RANK(X7,$X$7:$X$72,1)</f>
        <v>27</v>
      </c>
      <c r="AA7" s="10">
        <f aca="true" t="shared" si="7" ref="AA7:AB22">W7+ROW()*0.000001</f>
        <v>28052.000007</v>
      </c>
      <c r="AB7" s="10">
        <f t="shared" si="7"/>
        <v>99999.000007</v>
      </c>
      <c r="AC7" s="10">
        <f aca="true" t="shared" si="8" ref="AC7:AC38">RANK(AA7,$AA$7:$AA$72,1)</f>
        <v>28</v>
      </c>
      <c r="AD7" s="10">
        <f aca="true" t="shared" si="9" ref="AD7:AD38">RANK(AB7,$AB$7:$AB$72,1)</f>
        <v>27</v>
      </c>
      <c r="AE7" s="10">
        <f>IF(OR(O7="d",O7="x"),999999,W7+ROW()*0.000001)</f>
        <v>28052.000007</v>
      </c>
      <c r="AF7" s="10">
        <f>IF(OR(O7="m",O7="x"),999999,X7+ROW()*0.000001)</f>
        <v>99999.000007</v>
      </c>
      <c r="AG7" s="10">
        <f aca="true" t="shared" si="10" ref="AG7:AG38">RANK(AE7,$AE$7:$AE$72,1)</f>
        <v>28</v>
      </c>
      <c r="AH7" s="10">
        <f aca="true" t="shared" si="11" ref="AH7:AH38">RANK(AF7,$AF$7:$AF$72,1)</f>
        <v>27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9.5" customHeight="1">
      <c r="A8" s="5">
        <f aca="true" t="shared" si="12" ref="A8:A71">IF(N8="s",AC8,999)</f>
        <v>4</v>
      </c>
      <c r="B8" s="5">
        <f aca="true" t="shared" si="13" ref="B8:B71">IF(N8="m",AD8,999)</f>
        <v>999</v>
      </c>
      <c r="C8" s="5">
        <f t="shared" si="0"/>
        <v>4</v>
      </c>
      <c r="D8" s="5">
        <f aca="true" t="shared" si="14" ref="D8:D71">IF(N8="m",AH8,999)</f>
        <v>999</v>
      </c>
      <c r="E8" s="41">
        <f aca="true" t="shared" si="15" ref="E8:E71">IF(N8="s",Y8,IF(N8="m",Z8,999))</f>
        <v>4</v>
      </c>
      <c r="F8" s="50">
        <v>2</v>
      </c>
      <c r="G8" s="57">
        <v>20492</v>
      </c>
      <c r="H8" s="60" t="s">
        <v>39</v>
      </c>
      <c r="I8" s="57">
        <v>2005</v>
      </c>
      <c r="J8" s="60" t="s">
        <v>40</v>
      </c>
      <c r="K8" s="47">
        <v>18.48</v>
      </c>
      <c r="L8" s="53">
        <v>18.58</v>
      </c>
      <c r="M8" s="46">
        <f t="shared" si="1"/>
        <v>18.48</v>
      </c>
      <c r="N8" s="48" t="str">
        <f aca="true" t="shared" si="16" ref="N8:N71">IF(I8="","",IF(OR(I8=2005,I8=2006),"s",IF(OR(I8=2007,I8=2008),"m","")))</f>
        <v>s</v>
      </c>
      <c r="O8" s="9"/>
      <c r="P8" s="15">
        <f aca="true" t="shared" si="17" ref="P8:P71">IF(M8=0,9999,IF(M8="NP",999,M8))</f>
        <v>18.48</v>
      </c>
      <c r="Q8" s="15">
        <f aca="true" t="shared" si="18" ref="Q8:Q71">IF(M8=0,9999,IF(M8="NP",999,IF(OR(K8="NP",L8="NP"),MIN(K8:L8)+500,K8+L8)))</f>
        <v>37.06</v>
      </c>
      <c r="R8" s="15">
        <f aca="true" t="shared" si="19" ref="R8:R71">IF(N8="s",P8,9999)</f>
        <v>18.48</v>
      </c>
      <c r="S8" s="15">
        <f aca="true" t="shared" si="20" ref="S8:S71">IF(N8="m",P8,9999)</f>
        <v>9999</v>
      </c>
      <c r="T8" s="16">
        <f t="shared" si="2"/>
        <v>4000</v>
      </c>
      <c r="U8" s="16">
        <f t="shared" si="3"/>
        <v>25000</v>
      </c>
      <c r="V8" s="16">
        <f t="shared" si="4"/>
        <v>1</v>
      </c>
      <c r="W8" s="10">
        <f aca="true" t="shared" si="21" ref="W8:W71">IF(N8="s",V8+T8,99999)</f>
        <v>4001</v>
      </c>
      <c r="X8" s="10">
        <f aca="true" t="shared" si="22" ref="X8:X71">IF(N8="m",V8+U8,99999)</f>
        <v>99999</v>
      </c>
      <c r="Y8" s="10">
        <f t="shared" si="5"/>
        <v>4</v>
      </c>
      <c r="Z8" s="10">
        <f t="shared" si="6"/>
        <v>27</v>
      </c>
      <c r="AA8" s="10">
        <f t="shared" si="7"/>
        <v>4001.000008</v>
      </c>
      <c r="AB8" s="10">
        <f t="shared" si="7"/>
        <v>99999.000008</v>
      </c>
      <c r="AC8" s="10">
        <f t="shared" si="8"/>
        <v>4</v>
      </c>
      <c r="AD8" s="10">
        <f t="shared" si="9"/>
        <v>28</v>
      </c>
      <c r="AE8" s="10">
        <f aca="true" t="shared" si="23" ref="AE8:AE71">IF(OR(O8="d",O8="x"),999999,W8+ROW()*0.000001)</f>
        <v>4001.000008</v>
      </c>
      <c r="AF8" s="10">
        <f aca="true" t="shared" si="24" ref="AF8:AF71">IF(OR(O8="m",O8="x"),999999,X8+ROW()*0.000001)</f>
        <v>99999.000008</v>
      </c>
      <c r="AG8" s="10">
        <f t="shared" si="10"/>
        <v>4</v>
      </c>
      <c r="AH8" s="10">
        <f t="shared" si="11"/>
        <v>28</v>
      </c>
      <c r="AI8" s="14">
        <v>1</v>
      </c>
      <c r="AJ8" s="14">
        <f aca="true" t="shared" si="25" ref="AJ8:AN17">VLOOKUP($AI8,$C$7:$N$72,AJ$7,0)</f>
        <v>1</v>
      </c>
      <c r="AK8" s="14" t="str">
        <f t="shared" si="25"/>
        <v>Jílková Vendula</v>
      </c>
      <c r="AL8" s="17" t="str">
        <f t="shared" si="25"/>
        <v>Bludov</v>
      </c>
      <c r="AM8" s="18" t="str">
        <f t="shared" si="25"/>
        <v>NP</v>
      </c>
      <c r="AN8" s="19">
        <f t="shared" si="25"/>
        <v>17.58</v>
      </c>
    </row>
    <row r="9" spans="1:40" s="5" customFormat="1" ht="19.5" customHeight="1" thickBot="1">
      <c r="A9" s="5">
        <f t="shared" si="12"/>
        <v>16</v>
      </c>
      <c r="B9" s="5">
        <f t="shared" si="13"/>
        <v>999</v>
      </c>
      <c r="C9" s="5">
        <f t="shared" si="0"/>
        <v>16</v>
      </c>
      <c r="D9" s="5">
        <f t="shared" si="14"/>
        <v>999</v>
      </c>
      <c r="E9" s="33">
        <f t="shared" si="15"/>
        <v>16</v>
      </c>
      <c r="F9" s="51">
        <v>3</v>
      </c>
      <c r="G9" s="70">
        <v>37112</v>
      </c>
      <c r="H9" s="71" t="s">
        <v>41</v>
      </c>
      <c r="I9" s="70">
        <v>2005</v>
      </c>
      <c r="J9" s="71" t="s">
        <v>42</v>
      </c>
      <c r="K9" s="37">
        <v>20.35</v>
      </c>
      <c r="L9" s="54">
        <v>20.57</v>
      </c>
      <c r="M9" s="39">
        <f t="shared" si="1"/>
        <v>20.35</v>
      </c>
      <c r="N9" s="40" t="str">
        <f t="shared" si="16"/>
        <v>s</v>
      </c>
      <c r="O9" s="9"/>
      <c r="P9" s="15">
        <f t="shared" si="17"/>
        <v>20.35</v>
      </c>
      <c r="Q9" s="15">
        <f t="shared" si="18"/>
        <v>40.92</v>
      </c>
      <c r="R9" s="15">
        <f t="shared" si="19"/>
        <v>20.35</v>
      </c>
      <c r="S9" s="15">
        <f t="shared" si="20"/>
        <v>9999</v>
      </c>
      <c r="T9" s="16">
        <f t="shared" si="2"/>
        <v>16000</v>
      </c>
      <c r="U9" s="16">
        <f t="shared" si="3"/>
        <v>25000</v>
      </c>
      <c r="V9" s="16">
        <f t="shared" si="4"/>
        <v>15</v>
      </c>
      <c r="W9" s="10">
        <f t="shared" si="21"/>
        <v>16015</v>
      </c>
      <c r="X9" s="10">
        <f t="shared" si="22"/>
        <v>99999</v>
      </c>
      <c r="Y9" s="10">
        <f t="shared" si="5"/>
        <v>16</v>
      </c>
      <c r="Z9" s="10">
        <f t="shared" si="6"/>
        <v>27</v>
      </c>
      <c r="AA9" s="10">
        <f t="shared" si="7"/>
        <v>16015.000009</v>
      </c>
      <c r="AB9" s="10">
        <f t="shared" si="7"/>
        <v>99999.000009</v>
      </c>
      <c r="AC9" s="10">
        <f t="shared" si="8"/>
        <v>16</v>
      </c>
      <c r="AD9" s="10">
        <f t="shared" si="9"/>
        <v>29</v>
      </c>
      <c r="AE9" s="10">
        <f t="shared" si="23"/>
        <v>16015.000009</v>
      </c>
      <c r="AF9" s="10">
        <f t="shared" si="24"/>
        <v>99999.000009</v>
      </c>
      <c r="AG9" s="10">
        <f t="shared" si="10"/>
        <v>16</v>
      </c>
      <c r="AH9" s="10">
        <f t="shared" si="11"/>
        <v>29</v>
      </c>
      <c r="AI9" s="14">
        <v>2</v>
      </c>
      <c r="AJ9" s="14">
        <f t="shared" si="25"/>
        <v>2</v>
      </c>
      <c r="AK9" s="14" t="str">
        <f t="shared" si="25"/>
        <v>Navrátilová Eliška</v>
      </c>
      <c r="AL9" s="17" t="str">
        <f t="shared" si="25"/>
        <v>Kojetice</v>
      </c>
      <c r="AM9" s="18" t="str">
        <f t="shared" si="25"/>
        <v>NP</v>
      </c>
      <c r="AN9" s="19">
        <f t="shared" si="25"/>
        <v>18.2</v>
      </c>
    </row>
    <row r="10" spans="1:40" s="5" customFormat="1" ht="19.5" customHeight="1">
      <c r="A10" s="5">
        <f t="shared" si="12"/>
        <v>20</v>
      </c>
      <c r="B10" s="5">
        <f t="shared" si="13"/>
        <v>999</v>
      </c>
      <c r="C10" s="5">
        <f t="shared" si="0"/>
        <v>20</v>
      </c>
      <c r="D10" s="5">
        <f t="shared" si="14"/>
        <v>999</v>
      </c>
      <c r="E10" s="64">
        <f t="shared" si="15"/>
        <v>20</v>
      </c>
      <c r="F10" s="65">
        <v>4</v>
      </c>
      <c r="G10" s="59">
        <v>55212</v>
      </c>
      <c r="H10" s="61" t="s">
        <v>43</v>
      </c>
      <c r="I10" s="59">
        <v>2005</v>
      </c>
      <c r="J10" s="61" t="s">
        <v>44</v>
      </c>
      <c r="K10" s="55">
        <v>21.1</v>
      </c>
      <c r="L10" s="66">
        <v>30.73</v>
      </c>
      <c r="M10" s="67">
        <f t="shared" si="1"/>
        <v>21.1</v>
      </c>
      <c r="N10" s="68" t="str">
        <f t="shared" si="16"/>
        <v>s</v>
      </c>
      <c r="O10" s="9"/>
      <c r="P10" s="15">
        <f t="shared" si="17"/>
        <v>21.1</v>
      </c>
      <c r="Q10" s="15">
        <f t="shared" si="18"/>
        <v>51.83</v>
      </c>
      <c r="R10" s="15">
        <f t="shared" si="19"/>
        <v>21.1</v>
      </c>
      <c r="S10" s="15">
        <f t="shared" si="20"/>
        <v>9999</v>
      </c>
      <c r="T10" s="16">
        <f t="shared" si="2"/>
        <v>20000</v>
      </c>
      <c r="U10" s="16">
        <f t="shared" si="3"/>
        <v>25000</v>
      </c>
      <c r="V10" s="16">
        <f t="shared" si="4"/>
        <v>39</v>
      </c>
      <c r="W10" s="10">
        <f t="shared" si="21"/>
        <v>20039</v>
      </c>
      <c r="X10" s="10">
        <f t="shared" si="22"/>
        <v>99999</v>
      </c>
      <c r="Y10" s="10">
        <f t="shared" si="5"/>
        <v>20</v>
      </c>
      <c r="Z10" s="10">
        <f t="shared" si="6"/>
        <v>27</v>
      </c>
      <c r="AA10" s="10">
        <f t="shared" si="7"/>
        <v>20039.00001</v>
      </c>
      <c r="AB10" s="10">
        <f t="shared" si="7"/>
        <v>99999.00001</v>
      </c>
      <c r="AC10" s="10">
        <f t="shared" si="8"/>
        <v>20</v>
      </c>
      <c r="AD10" s="10">
        <f t="shared" si="9"/>
        <v>30</v>
      </c>
      <c r="AE10" s="10">
        <f t="shared" si="23"/>
        <v>20039.00001</v>
      </c>
      <c r="AF10" s="10">
        <f t="shared" si="24"/>
        <v>99999.00001</v>
      </c>
      <c r="AG10" s="10">
        <f t="shared" si="10"/>
        <v>20</v>
      </c>
      <c r="AH10" s="10">
        <f t="shared" si="11"/>
        <v>30</v>
      </c>
      <c r="AI10" s="14">
        <v>3</v>
      </c>
      <c r="AJ10" s="14">
        <f t="shared" si="25"/>
        <v>3</v>
      </c>
      <c r="AK10" s="14" t="str">
        <f t="shared" si="25"/>
        <v>Chovancová Tereza</v>
      </c>
      <c r="AL10" s="17" t="str">
        <f t="shared" si="25"/>
        <v>Raškovice</v>
      </c>
      <c r="AM10" s="18">
        <f t="shared" si="25"/>
        <v>18.37</v>
      </c>
      <c r="AN10" s="19">
        <f t="shared" si="25"/>
        <v>18.37</v>
      </c>
    </row>
    <row r="11" spans="1:40" s="5" customFormat="1" ht="19.5" customHeight="1">
      <c r="A11" s="5">
        <f t="shared" si="12"/>
        <v>21</v>
      </c>
      <c r="B11" s="5">
        <f t="shared" si="13"/>
        <v>999</v>
      </c>
      <c r="C11" s="5">
        <f t="shared" si="0"/>
        <v>21</v>
      </c>
      <c r="D11" s="5">
        <f t="shared" si="14"/>
        <v>999</v>
      </c>
      <c r="E11" s="41">
        <f t="shared" si="15"/>
        <v>21</v>
      </c>
      <c r="F11" s="50">
        <v>5</v>
      </c>
      <c r="G11" s="57">
        <v>30082</v>
      </c>
      <c r="H11" s="60" t="s">
        <v>45</v>
      </c>
      <c r="I11" s="57">
        <v>2006</v>
      </c>
      <c r="J11" s="60" t="s">
        <v>46</v>
      </c>
      <c r="K11" s="47">
        <v>21.61</v>
      </c>
      <c r="L11" s="53">
        <v>21.4</v>
      </c>
      <c r="M11" s="46">
        <f t="shared" si="1"/>
        <v>21.4</v>
      </c>
      <c r="N11" s="48" t="str">
        <f t="shared" si="16"/>
        <v>s</v>
      </c>
      <c r="O11" s="9"/>
      <c r="P11" s="15">
        <f t="shared" si="17"/>
        <v>21.4</v>
      </c>
      <c r="Q11" s="15">
        <f t="shared" si="18"/>
        <v>43.01</v>
      </c>
      <c r="R11" s="15">
        <f t="shared" si="19"/>
        <v>21.4</v>
      </c>
      <c r="S11" s="15">
        <f t="shared" si="20"/>
        <v>9999</v>
      </c>
      <c r="T11" s="16">
        <f t="shared" si="2"/>
        <v>21000</v>
      </c>
      <c r="U11" s="16">
        <f t="shared" si="3"/>
        <v>25000</v>
      </c>
      <c r="V11" s="16">
        <f t="shared" si="4"/>
        <v>24</v>
      </c>
      <c r="W11" s="10">
        <f t="shared" si="21"/>
        <v>21024</v>
      </c>
      <c r="X11" s="10">
        <f t="shared" si="22"/>
        <v>99999</v>
      </c>
      <c r="Y11" s="10">
        <f t="shared" si="5"/>
        <v>21</v>
      </c>
      <c r="Z11" s="10">
        <f t="shared" si="6"/>
        <v>27</v>
      </c>
      <c r="AA11" s="10">
        <f t="shared" si="7"/>
        <v>21024.000011</v>
      </c>
      <c r="AB11" s="10">
        <f t="shared" si="7"/>
        <v>99999.000011</v>
      </c>
      <c r="AC11" s="10">
        <f t="shared" si="8"/>
        <v>21</v>
      </c>
      <c r="AD11" s="10">
        <f t="shared" si="9"/>
        <v>31</v>
      </c>
      <c r="AE11" s="10">
        <f t="shared" si="23"/>
        <v>21024.000011</v>
      </c>
      <c r="AF11" s="10">
        <f t="shared" si="24"/>
        <v>99999.000011</v>
      </c>
      <c r="AG11" s="10">
        <f t="shared" si="10"/>
        <v>21</v>
      </c>
      <c r="AH11" s="10">
        <f t="shared" si="11"/>
        <v>31</v>
      </c>
      <c r="AI11" s="14">
        <v>4</v>
      </c>
      <c r="AJ11" s="14">
        <f t="shared" si="25"/>
        <v>4</v>
      </c>
      <c r="AK11" s="14" t="str">
        <f t="shared" si="25"/>
        <v>Chlupáčová Agáta</v>
      </c>
      <c r="AL11" s="17" t="str">
        <f t="shared" si="25"/>
        <v>Krouna</v>
      </c>
      <c r="AM11" s="18">
        <f t="shared" si="25"/>
        <v>18.58</v>
      </c>
      <c r="AN11" s="19">
        <f t="shared" si="25"/>
        <v>18.48</v>
      </c>
    </row>
    <row r="12" spans="1:40" s="5" customFormat="1" ht="19.5" customHeight="1" thickBot="1">
      <c r="A12" s="5">
        <f t="shared" si="12"/>
        <v>25</v>
      </c>
      <c r="B12" s="5">
        <f t="shared" si="13"/>
        <v>999</v>
      </c>
      <c r="C12" s="5">
        <f t="shared" si="0"/>
        <v>25</v>
      </c>
      <c r="D12" s="5">
        <f t="shared" si="14"/>
        <v>999</v>
      </c>
      <c r="E12" s="72">
        <f t="shared" si="15"/>
        <v>25</v>
      </c>
      <c r="F12" s="73">
        <v>6</v>
      </c>
      <c r="G12" s="74">
        <v>63312</v>
      </c>
      <c r="H12" s="75" t="s">
        <v>47</v>
      </c>
      <c r="I12" s="74">
        <v>2005</v>
      </c>
      <c r="J12" s="75" t="s">
        <v>48</v>
      </c>
      <c r="K12" s="76">
        <v>23.72</v>
      </c>
      <c r="L12" s="77">
        <v>23.53</v>
      </c>
      <c r="M12" s="78">
        <f t="shared" si="1"/>
        <v>23.53</v>
      </c>
      <c r="N12" s="79" t="str">
        <f t="shared" si="16"/>
        <v>s</v>
      </c>
      <c r="O12" s="9"/>
      <c r="P12" s="15">
        <f t="shared" si="17"/>
        <v>23.53</v>
      </c>
      <c r="Q12" s="15">
        <f t="shared" si="18"/>
        <v>47.25</v>
      </c>
      <c r="R12" s="15">
        <f t="shared" si="19"/>
        <v>23.53</v>
      </c>
      <c r="S12" s="15">
        <f t="shared" si="20"/>
        <v>9999</v>
      </c>
      <c r="T12" s="16">
        <f t="shared" si="2"/>
        <v>25000</v>
      </c>
      <c r="U12" s="16">
        <f t="shared" si="3"/>
        <v>25000</v>
      </c>
      <c r="V12" s="16">
        <f t="shared" si="4"/>
        <v>35</v>
      </c>
      <c r="W12" s="10">
        <f t="shared" si="21"/>
        <v>25035</v>
      </c>
      <c r="X12" s="10">
        <f t="shared" si="22"/>
        <v>99999</v>
      </c>
      <c r="Y12" s="10">
        <f t="shared" si="5"/>
        <v>25</v>
      </c>
      <c r="Z12" s="10">
        <f t="shared" si="6"/>
        <v>27</v>
      </c>
      <c r="AA12" s="10">
        <f t="shared" si="7"/>
        <v>25035.000012</v>
      </c>
      <c r="AB12" s="10">
        <f t="shared" si="7"/>
        <v>99999.000012</v>
      </c>
      <c r="AC12" s="10">
        <f t="shared" si="8"/>
        <v>25</v>
      </c>
      <c r="AD12" s="10">
        <f t="shared" si="9"/>
        <v>32</v>
      </c>
      <c r="AE12" s="10">
        <f t="shared" si="23"/>
        <v>25035.000012</v>
      </c>
      <c r="AF12" s="10">
        <f t="shared" si="24"/>
        <v>99999.000012</v>
      </c>
      <c r="AG12" s="10">
        <f t="shared" si="10"/>
        <v>25</v>
      </c>
      <c r="AH12" s="10">
        <f t="shared" si="11"/>
        <v>32</v>
      </c>
      <c r="AI12" s="5">
        <v>5</v>
      </c>
      <c r="AJ12" s="5">
        <f t="shared" si="25"/>
        <v>5</v>
      </c>
      <c r="AK12" s="5" t="str">
        <f t="shared" si="25"/>
        <v>Novotná Leona</v>
      </c>
      <c r="AL12" s="17" t="str">
        <f t="shared" si="25"/>
        <v>Skuteč</v>
      </c>
      <c r="AM12" s="18">
        <f t="shared" si="25"/>
        <v>18.7</v>
      </c>
      <c r="AN12" s="18">
        <f t="shared" si="25"/>
        <v>18.7</v>
      </c>
    </row>
    <row r="13" spans="1:40" s="5" customFormat="1" ht="19.5" customHeight="1">
      <c r="A13" s="5">
        <f t="shared" si="12"/>
        <v>23</v>
      </c>
      <c r="B13" s="5">
        <f t="shared" si="13"/>
        <v>999</v>
      </c>
      <c r="C13" s="5">
        <f t="shared" si="0"/>
        <v>23</v>
      </c>
      <c r="D13" s="5">
        <f t="shared" si="14"/>
        <v>999</v>
      </c>
      <c r="E13" s="25">
        <f t="shared" si="15"/>
        <v>23</v>
      </c>
      <c r="F13" s="49">
        <v>7</v>
      </c>
      <c r="G13" s="63">
        <v>19752</v>
      </c>
      <c r="H13" s="69" t="s">
        <v>49</v>
      </c>
      <c r="I13" s="63">
        <v>2005</v>
      </c>
      <c r="J13" s="69" t="s">
        <v>50</v>
      </c>
      <c r="K13" s="29">
        <v>22.18</v>
      </c>
      <c r="L13" s="52">
        <v>21.99</v>
      </c>
      <c r="M13" s="31">
        <f t="shared" si="1"/>
        <v>21.99</v>
      </c>
      <c r="N13" s="32" t="str">
        <f t="shared" si="16"/>
        <v>s</v>
      </c>
      <c r="O13" s="9"/>
      <c r="P13" s="15">
        <f t="shared" si="17"/>
        <v>21.99</v>
      </c>
      <c r="Q13" s="15">
        <f t="shared" si="18"/>
        <v>44.17</v>
      </c>
      <c r="R13" s="15">
        <f t="shared" si="19"/>
        <v>21.99</v>
      </c>
      <c r="S13" s="15">
        <f t="shared" si="20"/>
        <v>9999</v>
      </c>
      <c r="T13" s="16">
        <f t="shared" si="2"/>
        <v>23000</v>
      </c>
      <c r="U13" s="16">
        <f t="shared" si="3"/>
        <v>25000</v>
      </c>
      <c r="V13" s="16">
        <f t="shared" si="4"/>
        <v>27</v>
      </c>
      <c r="W13" s="10">
        <f t="shared" si="21"/>
        <v>23027</v>
      </c>
      <c r="X13" s="10">
        <f t="shared" si="22"/>
        <v>99999</v>
      </c>
      <c r="Y13" s="10">
        <f t="shared" si="5"/>
        <v>23</v>
      </c>
      <c r="Z13" s="10">
        <f t="shared" si="6"/>
        <v>27</v>
      </c>
      <c r="AA13" s="10">
        <f t="shared" si="7"/>
        <v>23027.000013</v>
      </c>
      <c r="AB13" s="10">
        <f t="shared" si="7"/>
        <v>99999.000013</v>
      </c>
      <c r="AC13" s="10">
        <f t="shared" si="8"/>
        <v>23</v>
      </c>
      <c r="AD13" s="10">
        <f t="shared" si="9"/>
        <v>33</v>
      </c>
      <c r="AE13" s="10">
        <f t="shared" si="23"/>
        <v>23027.000013</v>
      </c>
      <c r="AF13" s="10">
        <f t="shared" si="24"/>
        <v>99999.000013</v>
      </c>
      <c r="AG13" s="10">
        <f t="shared" si="10"/>
        <v>23</v>
      </c>
      <c r="AH13" s="10">
        <f t="shared" si="11"/>
        <v>33</v>
      </c>
      <c r="AI13" s="5">
        <v>6</v>
      </c>
      <c r="AJ13" s="5">
        <f t="shared" si="25"/>
        <v>6</v>
      </c>
      <c r="AK13" s="5" t="str">
        <f t="shared" si="25"/>
        <v>Zavoralová Karolína</v>
      </c>
      <c r="AL13" s="17" t="str">
        <f t="shared" si="25"/>
        <v>Skuteč</v>
      </c>
      <c r="AM13" s="18">
        <f t="shared" si="25"/>
        <v>19.06</v>
      </c>
      <c r="AN13" s="18">
        <f t="shared" si="25"/>
        <v>18.71</v>
      </c>
    </row>
    <row r="14" spans="1:40" s="5" customFormat="1" ht="19.5" customHeight="1">
      <c r="A14" s="5">
        <f t="shared" si="12"/>
        <v>2</v>
      </c>
      <c r="B14" s="5">
        <f t="shared" si="13"/>
        <v>999</v>
      </c>
      <c r="C14" s="5">
        <f t="shared" si="0"/>
        <v>2</v>
      </c>
      <c r="D14" s="5">
        <f t="shared" si="14"/>
        <v>999</v>
      </c>
      <c r="E14" s="41">
        <f t="shared" si="15"/>
        <v>2</v>
      </c>
      <c r="F14" s="50">
        <v>8</v>
      </c>
      <c r="G14" s="57">
        <v>22942</v>
      </c>
      <c r="H14" s="60" t="s">
        <v>51</v>
      </c>
      <c r="I14" s="57">
        <v>2005</v>
      </c>
      <c r="J14" s="60" t="s">
        <v>52</v>
      </c>
      <c r="K14" s="47">
        <v>18.2</v>
      </c>
      <c r="L14" s="53" t="s">
        <v>131</v>
      </c>
      <c r="M14" s="46">
        <f t="shared" si="1"/>
        <v>18.2</v>
      </c>
      <c r="N14" s="48" t="str">
        <f t="shared" si="16"/>
        <v>s</v>
      </c>
      <c r="O14" s="9"/>
      <c r="P14" s="15">
        <f t="shared" si="17"/>
        <v>18.2</v>
      </c>
      <c r="Q14" s="15">
        <f t="shared" si="18"/>
        <v>518.2</v>
      </c>
      <c r="R14" s="15">
        <f t="shared" si="19"/>
        <v>18.2</v>
      </c>
      <c r="S14" s="15">
        <f t="shared" si="20"/>
        <v>9999</v>
      </c>
      <c r="T14" s="16">
        <f t="shared" si="2"/>
        <v>2000</v>
      </c>
      <c r="U14" s="16">
        <f t="shared" si="3"/>
        <v>25000</v>
      </c>
      <c r="V14" s="16">
        <f t="shared" si="4"/>
        <v>45</v>
      </c>
      <c r="W14" s="10">
        <f t="shared" si="21"/>
        <v>2045</v>
      </c>
      <c r="X14" s="10">
        <f t="shared" si="22"/>
        <v>99999</v>
      </c>
      <c r="Y14" s="10">
        <f t="shared" si="5"/>
        <v>2</v>
      </c>
      <c r="Z14" s="10">
        <f t="shared" si="6"/>
        <v>27</v>
      </c>
      <c r="AA14" s="10">
        <f t="shared" si="7"/>
        <v>2045.000014</v>
      </c>
      <c r="AB14" s="10">
        <f t="shared" si="7"/>
        <v>99999.000014</v>
      </c>
      <c r="AC14" s="10">
        <f t="shared" si="8"/>
        <v>2</v>
      </c>
      <c r="AD14" s="10">
        <f t="shared" si="9"/>
        <v>34</v>
      </c>
      <c r="AE14" s="10">
        <f t="shared" si="23"/>
        <v>2045.000014</v>
      </c>
      <c r="AF14" s="10">
        <f t="shared" si="24"/>
        <v>99999.000014</v>
      </c>
      <c r="AG14" s="10">
        <f t="shared" si="10"/>
        <v>2</v>
      </c>
      <c r="AH14" s="10">
        <f t="shared" si="11"/>
        <v>34</v>
      </c>
      <c r="AI14" s="5">
        <v>7</v>
      </c>
      <c r="AJ14" s="5">
        <f t="shared" si="25"/>
        <v>7</v>
      </c>
      <c r="AK14" s="5" t="str">
        <f t="shared" si="25"/>
        <v>Umnerová Anna</v>
      </c>
      <c r="AL14" s="17" t="str">
        <f t="shared" si="25"/>
        <v>Dobřany</v>
      </c>
      <c r="AM14" s="18">
        <f t="shared" si="25"/>
        <v>23.24</v>
      </c>
      <c r="AN14" s="18">
        <f t="shared" si="25"/>
        <v>18.93</v>
      </c>
    </row>
    <row r="15" spans="1:40" s="5" customFormat="1" ht="19.5" customHeight="1" thickBot="1">
      <c r="A15" s="5">
        <f t="shared" si="12"/>
        <v>17</v>
      </c>
      <c r="B15" s="5">
        <f t="shared" si="13"/>
        <v>999</v>
      </c>
      <c r="C15" s="5">
        <f t="shared" si="0"/>
        <v>17</v>
      </c>
      <c r="D15" s="5">
        <f t="shared" si="14"/>
        <v>999</v>
      </c>
      <c r="E15" s="33">
        <f t="shared" si="15"/>
        <v>17</v>
      </c>
      <c r="F15" s="51">
        <v>9</v>
      </c>
      <c r="G15" s="70">
        <v>18962</v>
      </c>
      <c r="H15" s="71" t="s">
        <v>53</v>
      </c>
      <c r="I15" s="70">
        <v>2006</v>
      </c>
      <c r="J15" s="71" t="s">
        <v>54</v>
      </c>
      <c r="K15" s="37">
        <v>20.92</v>
      </c>
      <c r="L15" s="54">
        <v>20.59</v>
      </c>
      <c r="M15" s="39">
        <f t="shared" si="1"/>
        <v>20.59</v>
      </c>
      <c r="N15" s="40" t="str">
        <f t="shared" si="16"/>
        <v>s</v>
      </c>
      <c r="O15" s="9"/>
      <c r="P15" s="15">
        <f t="shared" si="17"/>
        <v>20.59</v>
      </c>
      <c r="Q15" s="15">
        <f t="shared" si="18"/>
        <v>41.510000000000005</v>
      </c>
      <c r="R15" s="15">
        <f t="shared" si="19"/>
        <v>20.59</v>
      </c>
      <c r="S15" s="15">
        <f t="shared" si="20"/>
        <v>9999</v>
      </c>
      <c r="T15" s="16">
        <f t="shared" si="2"/>
        <v>17000</v>
      </c>
      <c r="U15" s="16">
        <f t="shared" si="3"/>
        <v>25000</v>
      </c>
      <c r="V15" s="16">
        <f t="shared" si="4"/>
        <v>17</v>
      </c>
      <c r="W15" s="10">
        <f t="shared" si="21"/>
        <v>17017</v>
      </c>
      <c r="X15" s="10">
        <f t="shared" si="22"/>
        <v>99999</v>
      </c>
      <c r="Y15" s="10">
        <f t="shared" si="5"/>
        <v>17</v>
      </c>
      <c r="Z15" s="10">
        <f t="shared" si="6"/>
        <v>27</v>
      </c>
      <c r="AA15" s="10">
        <f t="shared" si="7"/>
        <v>17017.000015</v>
      </c>
      <c r="AB15" s="10">
        <f t="shared" si="7"/>
        <v>99999.000015</v>
      </c>
      <c r="AC15" s="10">
        <f t="shared" si="8"/>
        <v>17</v>
      </c>
      <c r="AD15" s="10">
        <f t="shared" si="9"/>
        <v>35</v>
      </c>
      <c r="AE15" s="10">
        <f t="shared" si="23"/>
        <v>17017.000015</v>
      </c>
      <c r="AF15" s="10">
        <f t="shared" si="24"/>
        <v>99999.000015</v>
      </c>
      <c r="AG15" s="10">
        <f t="shared" si="10"/>
        <v>17</v>
      </c>
      <c r="AH15" s="10">
        <f t="shared" si="11"/>
        <v>35</v>
      </c>
      <c r="AI15" s="5">
        <v>8</v>
      </c>
      <c r="AJ15" s="5">
        <f t="shared" si="25"/>
        <v>8</v>
      </c>
      <c r="AK15" s="5" t="str">
        <f t="shared" si="25"/>
        <v>Hrabkovská Markéta</v>
      </c>
      <c r="AL15" s="17" t="str">
        <f t="shared" si="25"/>
        <v>Bludov</v>
      </c>
      <c r="AM15" s="18">
        <f t="shared" si="25"/>
        <v>19.03</v>
      </c>
      <c r="AN15" s="18">
        <f t="shared" si="25"/>
        <v>19.03</v>
      </c>
    </row>
    <row r="16" spans="1:40" s="5" customFormat="1" ht="19.5" customHeight="1">
      <c r="A16" s="5">
        <f t="shared" si="12"/>
        <v>19</v>
      </c>
      <c r="B16" s="5">
        <f t="shared" si="13"/>
        <v>999</v>
      </c>
      <c r="C16" s="5">
        <f t="shared" si="0"/>
        <v>19</v>
      </c>
      <c r="D16" s="5">
        <f t="shared" si="14"/>
        <v>999</v>
      </c>
      <c r="E16" s="64">
        <f t="shared" si="15"/>
        <v>19</v>
      </c>
      <c r="F16" s="65">
        <v>10</v>
      </c>
      <c r="G16" s="59">
        <v>59982</v>
      </c>
      <c r="H16" s="61" t="s">
        <v>55</v>
      </c>
      <c r="I16" s="59">
        <v>2006</v>
      </c>
      <c r="J16" s="61" t="s">
        <v>56</v>
      </c>
      <c r="K16" s="55">
        <v>20.99</v>
      </c>
      <c r="L16" s="66">
        <v>20.87</v>
      </c>
      <c r="M16" s="67">
        <f t="shared" si="1"/>
        <v>20.87</v>
      </c>
      <c r="N16" s="68" t="str">
        <f t="shared" si="16"/>
        <v>s</v>
      </c>
      <c r="O16" s="9"/>
      <c r="P16" s="15">
        <f t="shared" si="17"/>
        <v>20.87</v>
      </c>
      <c r="Q16" s="15">
        <f t="shared" si="18"/>
        <v>41.86</v>
      </c>
      <c r="R16" s="15">
        <f t="shared" si="19"/>
        <v>20.87</v>
      </c>
      <c r="S16" s="15">
        <f t="shared" si="20"/>
        <v>9999</v>
      </c>
      <c r="T16" s="16">
        <f t="shared" si="2"/>
        <v>19000</v>
      </c>
      <c r="U16" s="16">
        <f t="shared" si="3"/>
        <v>25000</v>
      </c>
      <c r="V16" s="16">
        <f t="shared" si="4"/>
        <v>20</v>
      </c>
      <c r="W16" s="10">
        <f t="shared" si="21"/>
        <v>19020</v>
      </c>
      <c r="X16" s="10">
        <f t="shared" si="22"/>
        <v>99999</v>
      </c>
      <c r="Y16" s="10">
        <f t="shared" si="5"/>
        <v>19</v>
      </c>
      <c r="Z16" s="10">
        <f t="shared" si="6"/>
        <v>27</v>
      </c>
      <c r="AA16" s="10">
        <f t="shared" si="7"/>
        <v>19020.000016</v>
      </c>
      <c r="AB16" s="10">
        <f t="shared" si="7"/>
        <v>99999.000016</v>
      </c>
      <c r="AC16" s="10">
        <f t="shared" si="8"/>
        <v>19</v>
      </c>
      <c r="AD16" s="10">
        <f t="shared" si="9"/>
        <v>36</v>
      </c>
      <c r="AE16" s="10">
        <f t="shared" si="23"/>
        <v>19020.000016</v>
      </c>
      <c r="AF16" s="10">
        <f t="shared" si="24"/>
        <v>99999.000016</v>
      </c>
      <c r="AG16" s="10">
        <f t="shared" si="10"/>
        <v>19</v>
      </c>
      <c r="AH16" s="10">
        <f t="shared" si="11"/>
        <v>36</v>
      </c>
      <c r="AI16" s="5">
        <v>9</v>
      </c>
      <c r="AJ16" s="5">
        <f t="shared" si="25"/>
        <v>9</v>
      </c>
      <c r="AK16" s="5" t="str">
        <f t="shared" si="25"/>
        <v>Němcová Simona</v>
      </c>
      <c r="AL16" s="17" t="str">
        <f t="shared" si="25"/>
        <v>Raškovice</v>
      </c>
      <c r="AM16" s="17">
        <f t="shared" si="25"/>
        <v>19.63</v>
      </c>
      <c r="AN16" s="18">
        <f t="shared" si="25"/>
        <v>19.63</v>
      </c>
    </row>
    <row r="17" spans="1:40" s="5" customFormat="1" ht="19.5" customHeight="1">
      <c r="A17" s="5">
        <f t="shared" si="12"/>
        <v>15</v>
      </c>
      <c r="B17" s="5">
        <f t="shared" si="13"/>
        <v>999</v>
      </c>
      <c r="C17" s="5">
        <f t="shared" si="0"/>
        <v>15</v>
      </c>
      <c r="D17" s="5">
        <f t="shared" si="14"/>
        <v>999</v>
      </c>
      <c r="E17" s="41">
        <f t="shared" si="15"/>
        <v>15</v>
      </c>
      <c r="F17" s="50">
        <v>11</v>
      </c>
      <c r="G17" s="57">
        <v>33382</v>
      </c>
      <c r="H17" s="60" t="s">
        <v>57</v>
      </c>
      <c r="I17" s="57">
        <v>2005</v>
      </c>
      <c r="J17" s="60" t="s">
        <v>58</v>
      </c>
      <c r="K17" s="47">
        <v>21.28</v>
      </c>
      <c r="L17" s="53">
        <v>20.26</v>
      </c>
      <c r="M17" s="46">
        <f t="shared" si="1"/>
        <v>20.26</v>
      </c>
      <c r="N17" s="48" t="str">
        <f t="shared" si="16"/>
        <v>s</v>
      </c>
      <c r="O17" s="9"/>
      <c r="P17" s="15">
        <f t="shared" si="17"/>
        <v>20.26</v>
      </c>
      <c r="Q17" s="15">
        <f t="shared" si="18"/>
        <v>41.540000000000006</v>
      </c>
      <c r="R17" s="15">
        <f t="shared" si="19"/>
        <v>20.26</v>
      </c>
      <c r="S17" s="15">
        <f t="shared" si="20"/>
        <v>9999</v>
      </c>
      <c r="T17" s="16">
        <f t="shared" si="2"/>
        <v>15000</v>
      </c>
      <c r="U17" s="16">
        <f t="shared" si="3"/>
        <v>25000</v>
      </c>
      <c r="V17" s="16">
        <f t="shared" si="4"/>
        <v>18</v>
      </c>
      <c r="W17" s="10">
        <f t="shared" si="21"/>
        <v>15018</v>
      </c>
      <c r="X17" s="10">
        <f t="shared" si="22"/>
        <v>99999</v>
      </c>
      <c r="Y17" s="10">
        <f t="shared" si="5"/>
        <v>15</v>
      </c>
      <c r="Z17" s="10">
        <f t="shared" si="6"/>
        <v>27</v>
      </c>
      <c r="AA17" s="10">
        <f t="shared" si="7"/>
        <v>15018.000017</v>
      </c>
      <c r="AB17" s="10">
        <f t="shared" si="7"/>
        <v>99999.000017</v>
      </c>
      <c r="AC17" s="10">
        <f t="shared" si="8"/>
        <v>15</v>
      </c>
      <c r="AD17" s="10">
        <f t="shared" si="9"/>
        <v>37</v>
      </c>
      <c r="AE17" s="10">
        <f t="shared" si="23"/>
        <v>15018.000017</v>
      </c>
      <c r="AF17" s="10">
        <f t="shared" si="24"/>
        <v>99999.000017</v>
      </c>
      <c r="AG17" s="10">
        <f t="shared" si="10"/>
        <v>15</v>
      </c>
      <c r="AH17" s="10">
        <f t="shared" si="11"/>
        <v>37</v>
      </c>
      <c r="AI17" s="5">
        <v>10</v>
      </c>
      <c r="AJ17" s="5">
        <f t="shared" si="25"/>
        <v>10</v>
      </c>
      <c r="AK17" s="5" t="str">
        <f t="shared" si="25"/>
        <v>Vojtová Klára</v>
      </c>
      <c r="AL17" s="17" t="str">
        <f t="shared" si="25"/>
        <v>Dolní Měcholupy</v>
      </c>
      <c r="AM17" s="17">
        <f t="shared" si="25"/>
        <v>19.71</v>
      </c>
      <c r="AN17" s="18">
        <f t="shared" si="25"/>
        <v>19.71</v>
      </c>
    </row>
    <row r="18" spans="1:40" s="5" customFormat="1" ht="19.5" customHeight="1" thickBot="1">
      <c r="A18" s="5">
        <f t="shared" si="12"/>
        <v>12</v>
      </c>
      <c r="B18" s="5">
        <f t="shared" si="13"/>
        <v>999</v>
      </c>
      <c r="C18" s="5">
        <f t="shared" si="0"/>
        <v>12</v>
      </c>
      <c r="D18" s="5">
        <f t="shared" si="14"/>
        <v>999</v>
      </c>
      <c r="E18" s="72">
        <f t="shared" si="15"/>
        <v>12</v>
      </c>
      <c r="F18" s="73">
        <v>12</v>
      </c>
      <c r="G18" s="74">
        <v>63262</v>
      </c>
      <c r="H18" s="75" t="s">
        <v>59</v>
      </c>
      <c r="I18" s="74">
        <v>2005</v>
      </c>
      <c r="J18" s="75" t="s">
        <v>60</v>
      </c>
      <c r="K18" s="76">
        <v>20.55</v>
      </c>
      <c r="L18" s="77">
        <v>19.95</v>
      </c>
      <c r="M18" s="78">
        <f t="shared" si="1"/>
        <v>19.95</v>
      </c>
      <c r="N18" s="79" t="str">
        <f t="shared" si="16"/>
        <v>s</v>
      </c>
      <c r="O18" s="9"/>
      <c r="P18" s="15">
        <f t="shared" si="17"/>
        <v>19.95</v>
      </c>
      <c r="Q18" s="15">
        <f t="shared" si="18"/>
        <v>40.5</v>
      </c>
      <c r="R18" s="15">
        <f t="shared" si="19"/>
        <v>19.95</v>
      </c>
      <c r="S18" s="15">
        <f t="shared" si="20"/>
        <v>9999</v>
      </c>
      <c r="T18" s="16">
        <f t="shared" si="2"/>
        <v>12000</v>
      </c>
      <c r="U18" s="16">
        <f t="shared" si="3"/>
        <v>25000</v>
      </c>
      <c r="V18" s="16">
        <f t="shared" si="4"/>
        <v>12</v>
      </c>
      <c r="W18" s="10">
        <f t="shared" si="21"/>
        <v>12012</v>
      </c>
      <c r="X18" s="10">
        <f t="shared" si="22"/>
        <v>99999</v>
      </c>
      <c r="Y18" s="10">
        <f t="shared" si="5"/>
        <v>12</v>
      </c>
      <c r="Z18" s="10">
        <f t="shared" si="6"/>
        <v>27</v>
      </c>
      <c r="AA18" s="10">
        <f t="shared" si="7"/>
        <v>12012.000018</v>
      </c>
      <c r="AB18" s="10">
        <f t="shared" si="7"/>
        <v>99999.000018</v>
      </c>
      <c r="AC18" s="10">
        <f t="shared" si="8"/>
        <v>12</v>
      </c>
      <c r="AD18" s="10">
        <f t="shared" si="9"/>
        <v>38</v>
      </c>
      <c r="AE18" s="10">
        <f t="shared" si="23"/>
        <v>12012.000018</v>
      </c>
      <c r="AF18" s="10">
        <f t="shared" si="24"/>
        <v>99999.000018</v>
      </c>
      <c r="AG18" s="10">
        <f t="shared" si="10"/>
        <v>12</v>
      </c>
      <c r="AH18" s="10">
        <f t="shared" si="11"/>
        <v>38</v>
      </c>
      <c r="AK18" s="14" t="s">
        <v>26</v>
      </c>
      <c r="AL18" s="17"/>
      <c r="AM18" s="17"/>
      <c r="AN18" s="17"/>
    </row>
    <row r="19" spans="1:40" s="5" customFormat="1" ht="19.5" customHeight="1">
      <c r="A19" s="5">
        <f t="shared" si="12"/>
        <v>29</v>
      </c>
      <c r="B19" s="5">
        <f t="shared" si="13"/>
        <v>999</v>
      </c>
      <c r="C19" s="5">
        <f t="shared" si="0"/>
        <v>29</v>
      </c>
      <c r="D19" s="5">
        <f t="shared" si="14"/>
        <v>999</v>
      </c>
      <c r="E19" s="25">
        <f t="shared" si="15"/>
        <v>28</v>
      </c>
      <c r="F19" s="49">
        <v>13</v>
      </c>
      <c r="G19" s="63">
        <v>60702</v>
      </c>
      <c r="H19" s="69" t="s">
        <v>61</v>
      </c>
      <c r="I19" s="63">
        <v>2006</v>
      </c>
      <c r="J19" s="69" t="s">
        <v>62</v>
      </c>
      <c r="K19" s="29" t="s">
        <v>132</v>
      </c>
      <c r="L19" s="52" t="s">
        <v>132</v>
      </c>
      <c r="M19" s="31">
        <f t="shared" si="1"/>
        <v>0</v>
      </c>
      <c r="N19" s="32" t="str">
        <f t="shared" si="16"/>
        <v>s</v>
      </c>
      <c r="O19" s="9"/>
      <c r="P19" s="15">
        <f t="shared" si="17"/>
        <v>9999</v>
      </c>
      <c r="Q19" s="15">
        <f t="shared" si="18"/>
        <v>9999</v>
      </c>
      <c r="R19" s="15">
        <f t="shared" si="19"/>
        <v>9999</v>
      </c>
      <c r="S19" s="15">
        <f t="shared" si="20"/>
        <v>9999</v>
      </c>
      <c r="T19" s="16">
        <f t="shared" si="2"/>
        <v>28000</v>
      </c>
      <c r="U19" s="16">
        <f t="shared" si="3"/>
        <v>25000</v>
      </c>
      <c r="V19" s="16">
        <f t="shared" si="4"/>
        <v>52</v>
      </c>
      <c r="W19" s="10">
        <f t="shared" si="21"/>
        <v>28052</v>
      </c>
      <c r="X19" s="10">
        <f t="shared" si="22"/>
        <v>99999</v>
      </c>
      <c r="Y19" s="10">
        <f t="shared" si="5"/>
        <v>28</v>
      </c>
      <c r="Z19" s="10">
        <f t="shared" si="6"/>
        <v>27</v>
      </c>
      <c r="AA19" s="10">
        <f t="shared" si="7"/>
        <v>28052.000019</v>
      </c>
      <c r="AB19" s="10">
        <f t="shared" si="7"/>
        <v>99999.000019</v>
      </c>
      <c r="AC19" s="10">
        <f t="shared" si="8"/>
        <v>29</v>
      </c>
      <c r="AD19" s="10">
        <f t="shared" si="9"/>
        <v>39</v>
      </c>
      <c r="AE19" s="10">
        <f t="shared" si="23"/>
        <v>28052.000019</v>
      </c>
      <c r="AF19" s="10">
        <f t="shared" si="24"/>
        <v>99999.000019</v>
      </c>
      <c r="AG19" s="10">
        <f t="shared" si="10"/>
        <v>29</v>
      </c>
      <c r="AH19" s="10">
        <f t="shared" si="11"/>
        <v>39</v>
      </c>
      <c r="AI19" s="14">
        <v>1</v>
      </c>
      <c r="AJ19" s="14">
        <f aca="true" t="shared" si="26" ref="AJ19:AN28">VLOOKUP($AI19,$D$7:$N$72,AJ$7-1,0)</f>
        <v>1</v>
      </c>
      <c r="AK19" s="14" t="str">
        <f t="shared" si="26"/>
        <v>Štinčíková Magdaléna</v>
      </c>
      <c r="AL19" s="17" t="str">
        <f t="shared" si="26"/>
        <v>Svit</v>
      </c>
      <c r="AM19" s="18">
        <f t="shared" si="26"/>
        <v>18.48</v>
      </c>
      <c r="AN19" s="19">
        <f t="shared" si="26"/>
        <v>18.48</v>
      </c>
    </row>
    <row r="20" spans="1:40" s="5" customFormat="1" ht="19.5" customHeight="1">
      <c r="A20" s="5">
        <f t="shared" si="12"/>
        <v>7</v>
      </c>
      <c r="B20" s="5">
        <f t="shared" si="13"/>
        <v>999</v>
      </c>
      <c r="C20" s="5">
        <f t="shared" si="0"/>
        <v>7</v>
      </c>
      <c r="D20" s="5">
        <f t="shared" si="14"/>
        <v>999</v>
      </c>
      <c r="E20" s="41">
        <f t="shared" si="15"/>
        <v>7</v>
      </c>
      <c r="F20" s="50">
        <v>14</v>
      </c>
      <c r="G20" s="57">
        <v>29492</v>
      </c>
      <c r="H20" s="60" t="s">
        <v>63</v>
      </c>
      <c r="I20" s="57">
        <v>2006</v>
      </c>
      <c r="J20" s="60" t="s">
        <v>64</v>
      </c>
      <c r="K20" s="47">
        <v>18.93</v>
      </c>
      <c r="L20" s="53">
        <v>23.24</v>
      </c>
      <c r="M20" s="46">
        <f t="shared" si="1"/>
        <v>18.93</v>
      </c>
      <c r="N20" s="48" t="str">
        <f t="shared" si="16"/>
        <v>s</v>
      </c>
      <c r="O20" s="9"/>
      <c r="P20" s="15">
        <f t="shared" si="17"/>
        <v>18.93</v>
      </c>
      <c r="Q20" s="15">
        <f t="shared" si="18"/>
        <v>42.17</v>
      </c>
      <c r="R20" s="15">
        <f t="shared" si="19"/>
        <v>18.93</v>
      </c>
      <c r="S20" s="15">
        <f t="shared" si="20"/>
        <v>9999</v>
      </c>
      <c r="T20" s="16">
        <f t="shared" si="2"/>
        <v>7000</v>
      </c>
      <c r="U20" s="16">
        <f t="shared" si="3"/>
        <v>25000</v>
      </c>
      <c r="V20" s="16">
        <f t="shared" si="4"/>
        <v>22</v>
      </c>
      <c r="W20" s="10">
        <f t="shared" si="21"/>
        <v>7022</v>
      </c>
      <c r="X20" s="10">
        <f t="shared" si="22"/>
        <v>99999</v>
      </c>
      <c r="Y20" s="10">
        <f t="shared" si="5"/>
        <v>7</v>
      </c>
      <c r="Z20" s="10">
        <f t="shared" si="6"/>
        <v>27</v>
      </c>
      <c r="AA20" s="10">
        <f t="shared" si="7"/>
        <v>7022.00002</v>
      </c>
      <c r="AB20" s="10">
        <f t="shared" si="7"/>
        <v>99999.00002</v>
      </c>
      <c r="AC20" s="10">
        <f t="shared" si="8"/>
        <v>7</v>
      </c>
      <c r="AD20" s="10">
        <f t="shared" si="9"/>
        <v>40</v>
      </c>
      <c r="AE20" s="10">
        <f t="shared" si="23"/>
        <v>7022.00002</v>
      </c>
      <c r="AF20" s="10">
        <f t="shared" si="24"/>
        <v>99999.00002</v>
      </c>
      <c r="AG20" s="10">
        <f t="shared" si="10"/>
        <v>7</v>
      </c>
      <c r="AH20" s="10">
        <f t="shared" si="11"/>
        <v>40</v>
      </c>
      <c r="AI20" s="14">
        <v>2</v>
      </c>
      <c r="AJ20" s="14">
        <f t="shared" si="26"/>
        <v>2</v>
      </c>
      <c r="AK20" s="14" t="str">
        <f t="shared" si="26"/>
        <v>Karpielová Anna</v>
      </c>
      <c r="AL20" s="17" t="str">
        <f t="shared" si="26"/>
        <v>Újezd</v>
      </c>
      <c r="AM20" s="18">
        <f t="shared" si="26"/>
        <v>19.34</v>
      </c>
      <c r="AN20" s="19">
        <f t="shared" si="26"/>
        <v>19.34</v>
      </c>
    </row>
    <row r="21" spans="1:40" s="5" customFormat="1" ht="19.5" customHeight="1" thickBot="1">
      <c r="A21" s="5">
        <f t="shared" si="12"/>
        <v>8</v>
      </c>
      <c r="B21" s="5">
        <f t="shared" si="13"/>
        <v>999</v>
      </c>
      <c r="C21" s="5">
        <f t="shared" si="0"/>
        <v>8</v>
      </c>
      <c r="D21" s="5">
        <f t="shared" si="14"/>
        <v>999</v>
      </c>
      <c r="E21" s="33">
        <f t="shared" si="15"/>
        <v>8</v>
      </c>
      <c r="F21" s="51">
        <v>15</v>
      </c>
      <c r="G21" s="70">
        <v>23212</v>
      </c>
      <c r="H21" s="71" t="s">
        <v>65</v>
      </c>
      <c r="I21" s="70">
        <v>2006</v>
      </c>
      <c r="J21" s="71" t="s">
        <v>46</v>
      </c>
      <c r="K21" s="37">
        <v>19.46</v>
      </c>
      <c r="L21" s="54">
        <v>19.03</v>
      </c>
      <c r="M21" s="39">
        <f t="shared" si="1"/>
        <v>19.03</v>
      </c>
      <c r="N21" s="40" t="str">
        <f t="shared" si="16"/>
        <v>s</v>
      </c>
      <c r="O21" s="9"/>
      <c r="P21" s="15">
        <f t="shared" si="17"/>
        <v>19.03</v>
      </c>
      <c r="Q21" s="15">
        <f t="shared" si="18"/>
        <v>38.49</v>
      </c>
      <c r="R21" s="15">
        <f t="shared" si="19"/>
        <v>19.03</v>
      </c>
      <c r="S21" s="15">
        <f t="shared" si="20"/>
        <v>9999</v>
      </c>
      <c r="T21" s="16">
        <f t="shared" si="2"/>
        <v>8000</v>
      </c>
      <c r="U21" s="16">
        <f t="shared" si="3"/>
        <v>25000</v>
      </c>
      <c r="V21" s="16">
        <f t="shared" si="4"/>
        <v>4</v>
      </c>
      <c r="W21" s="10">
        <f t="shared" si="21"/>
        <v>8004</v>
      </c>
      <c r="X21" s="10">
        <f t="shared" si="22"/>
        <v>99999</v>
      </c>
      <c r="Y21" s="10">
        <f t="shared" si="5"/>
        <v>8</v>
      </c>
      <c r="Z21" s="10">
        <f t="shared" si="6"/>
        <v>27</v>
      </c>
      <c r="AA21" s="10">
        <f t="shared" si="7"/>
        <v>8004.000021</v>
      </c>
      <c r="AB21" s="10">
        <f t="shared" si="7"/>
        <v>99999.000021</v>
      </c>
      <c r="AC21" s="10">
        <f t="shared" si="8"/>
        <v>8</v>
      </c>
      <c r="AD21" s="10">
        <f t="shared" si="9"/>
        <v>41</v>
      </c>
      <c r="AE21" s="10">
        <f t="shared" si="23"/>
        <v>8004.000021</v>
      </c>
      <c r="AF21" s="10">
        <f t="shared" si="24"/>
        <v>99999.000021</v>
      </c>
      <c r="AG21" s="10">
        <f t="shared" si="10"/>
        <v>8</v>
      </c>
      <c r="AH21" s="10">
        <f t="shared" si="11"/>
        <v>41</v>
      </c>
      <c r="AI21" s="14">
        <v>3</v>
      </c>
      <c r="AJ21" s="14">
        <f t="shared" si="26"/>
        <v>3</v>
      </c>
      <c r="AK21" s="14" t="str">
        <f t="shared" si="26"/>
        <v>Bojková Rozálie</v>
      </c>
      <c r="AL21" s="17" t="str">
        <f t="shared" si="26"/>
        <v>Skalice</v>
      </c>
      <c r="AM21" s="18" t="str">
        <f t="shared" si="26"/>
        <v>NP</v>
      </c>
      <c r="AN21" s="19">
        <f t="shared" si="26"/>
        <v>19.37</v>
      </c>
    </row>
    <row r="22" spans="1:40" s="5" customFormat="1" ht="19.5" customHeight="1">
      <c r="A22" s="5">
        <f t="shared" si="12"/>
        <v>10</v>
      </c>
      <c r="B22" s="5">
        <f t="shared" si="13"/>
        <v>999</v>
      </c>
      <c r="C22" s="5">
        <f t="shared" si="0"/>
        <v>10</v>
      </c>
      <c r="D22" s="5">
        <f t="shared" si="14"/>
        <v>999</v>
      </c>
      <c r="E22" s="64">
        <f t="shared" si="15"/>
        <v>10</v>
      </c>
      <c r="F22" s="65">
        <v>16</v>
      </c>
      <c r="G22" s="59">
        <v>20392</v>
      </c>
      <c r="H22" s="61" t="s">
        <v>66</v>
      </c>
      <c r="I22" s="59">
        <v>2006</v>
      </c>
      <c r="J22" s="61" t="s">
        <v>130</v>
      </c>
      <c r="K22" s="55">
        <v>19.82</v>
      </c>
      <c r="L22" s="66">
        <v>19.71</v>
      </c>
      <c r="M22" s="67">
        <f t="shared" si="1"/>
        <v>19.71</v>
      </c>
      <c r="N22" s="68" t="str">
        <f t="shared" si="16"/>
        <v>s</v>
      </c>
      <c r="O22" s="9"/>
      <c r="P22" s="15">
        <f t="shared" si="17"/>
        <v>19.71</v>
      </c>
      <c r="Q22" s="15">
        <f t="shared" si="18"/>
        <v>39.53</v>
      </c>
      <c r="R22" s="15">
        <f t="shared" si="19"/>
        <v>19.71</v>
      </c>
      <c r="S22" s="15">
        <f t="shared" si="20"/>
        <v>9999</v>
      </c>
      <c r="T22" s="16">
        <f t="shared" si="2"/>
        <v>10000</v>
      </c>
      <c r="U22" s="16">
        <f t="shared" si="3"/>
        <v>25000</v>
      </c>
      <c r="V22" s="16">
        <f t="shared" si="4"/>
        <v>6</v>
      </c>
      <c r="W22" s="10">
        <f t="shared" si="21"/>
        <v>10006</v>
      </c>
      <c r="X22" s="10">
        <f t="shared" si="22"/>
        <v>99999</v>
      </c>
      <c r="Y22" s="10">
        <f t="shared" si="5"/>
        <v>10</v>
      </c>
      <c r="Z22" s="10">
        <f t="shared" si="6"/>
        <v>27</v>
      </c>
      <c r="AA22" s="10">
        <f t="shared" si="7"/>
        <v>10006.000022</v>
      </c>
      <c r="AB22" s="10">
        <f t="shared" si="7"/>
        <v>99999.000022</v>
      </c>
      <c r="AC22" s="10">
        <f t="shared" si="8"/>
        <v>10</v>
      </c>
      <c r="AD22" s="10">
        <f t="shared" si="9"/>
        <v>42</v>
      </c>
      <c r="AE22" s="10">
        <f t="shared" si="23"/>
        <v>10006.000022</v>
      </c>
      <c r="AF22" s="10">
        <f t="shared" si="24"/>
        <v>99999.000022</v>
      </c>
      <c r="AG22" s="10">
        <f t="shared" si="10"/>
        <v>10</v>
      </c>
      <c r="AH22" s="10">
        <f t="shared" si="11"/>
        <v>42</v>
      </c>
      <c r="AI22" s="14">
        <v>4</v>
      </c>
      <c r="AJ22" s="14">
        <f t="shared" si="26"/>
        <v>4</v>
      </c>
      <c r="AK22" s="14" t="str">
        <f t="shared" si="26"/>
        <v>Fricová Veronika</v>
      </c>
      <c r="AL22" s="17" t="str">
        <f t="shared" si="26"/>
        <v>Mistřín</v>
      </c>
      <c r="AM22" s="18">
        <f t="shared" si="26"/>
        <v>19.52</v>
      </c>
      <c r="AN22" s="19">
        <f t="shared" si="26"/>
        <v>19.44</v>
      </c>
    </row>
    <row r="23" spans="1:40" s="5" customFormat="1" ht="19.5" customHeight="1">
      <c r="A23" s="5">
        <f t="shared" si="12"/>
        <v>3</v>
      </c>
      <c r="B23" s="5">
        <f t="shared" si="13"/>
        <v>999</v>
      </c>
      <c r="C23" s="5">
        <f t="shared" si="0"/>
        <v>3</v>
      </c>
      <c r="D23" s="5">
        <f t="shared" si="14"/>
        <v>999</v>
      </c>
      <c r="E23" s="41">
        <f t="shared" si="15"/>
        <v>3</v>
      </c>
      <c r="F23" s="50">
        <v>17</v>
      </c>
      <c r="G23" s="57">
        <v>32872</v>
      </c>
      <c r="H23" s="60" t="s">
        <v>67</v>
      </c>
      <c r="I23" s="57">
        <v>2005</v>
      </c>
      <c r="J23" s="60" t="s">
        <v>50</v>
      </c>
      <c r="K23" s="47">
        <v>22.78</v>
      </c>
      <c r="L23" s="53">
        <v>18.37</v>
      </c>
      <c r="M23" s="46">
        <f t="shared" si="1"/>
        <v>18.37</v>
      </c>
      <c r="N23" s="48" t="str">
        <f t="shared" si="16"/>
        <v>s</v>
      </c>
      <c r="O23" s="9"/>
      <c r="P23" s="15">
        <f t="shared" si="17"/>
        <v>18.37</v>
      </c>
      <c r="Q23" s="15">
        <f t="shared" si="18"/>
        <v>41.150000000000006</v>
      </c>
      <c r="R23" s="15">
        <f t="shared" si="19"/>
        <v>18.37</v>
      </c>
      <c r="S23" s="15">
        <f t="shared" si="20"/>
        <v>9999</v>
      </c>
      <c r="T23" s="16">
        <f t="shared" si="2"/>
        <v>3000</v>
      </c>
      <c r="U23" s="16">
        <f t="shared" si="3"/>
        <v>25000</v>
      </c>
      <c r="V23" s="16">
        <f t="shared" si="4"/>
        <v>16</v>
      </c>
      <c r="W23" s="10">
        <f t="shared" si="21"/>
        <v>3016</v>
      </c>
      <c r="X23" s="10">
        <f t="shared" si="22"/>
        <v>99999</v>
      </c>
      <c r="Y23" s="10">
        <f t="shared" si="5"/>
        <v>3</v>
      </c>
      <c r="Z23" s="10">
        <f t="shared" si="6"/>
        <v>27</v>
      </c>
      <c r="AA23" s="10">
        <f aca="true" t="shared" si="27" ref="AA23:AB72">W23+ROW()*0.000001</f>
        <v>3016.000023</v>
      </c>
      <c r="AB23" s="10">
        <f t="shared" si="27"/>
        <v>99999.000023</v>
      </c>
      <c r="AC23" s="10">
        <f t="shared" si="8"/>
        <v>3</v>
      </c>
      <c r="AD23" s="10">
        <f t="shared" si="9"/>
        <v>43</v>
      </c>
      <c r="AE23" s="10">
        <f t="shared" si="23"/>
        <v>3016.000023</v>
      </c>
      <c r="AF23" s="10">
        <f t="shared" si="24"/>
        <v>99999.000023</v>
      </c>
      <c r="AG23" s="10">
        <f t="shared" si="10"/>
        <v>3</v>
      </c>
      <c r="AH23" s="10">
        <f t="shared" si="11"/>
        <v>43</v>
      </c>
      <c r="AI23" s="5">
        <v>5</v>
      </c>
      <c r="AJ23" s="5">
        <f t="shared" si="26"/>
        <v>5</v>
      </c>
      <c r="AK23" s="5" t="str">
        <f t="shared" si="26"/>
        <v>Pospíšilová Rozálie</v>
      </c>
      <c r="AL23" s="17" t="str">
        <f t="shared" si="26"/>
        <v>Borová</v>
      </c>
      <c r="AM23" s="18">
        <f t="shared" si="26"/>
        <v>20.25</v>
      </c>
      <c r="AN23" s="18">
        <f t="shared" si="26"/>
        <v>19.59</v>
      </c>
    </row>
    <row r="24" spans="1:40" s="5" customFormat="1" ht="19.5" customHeight="1" thickBot="1">
      <c r="A24" s="5">
        <f t="shared" si="12"/>
        <v>30</v>
      </c>
      <c r="B24" s="5">
        <f t="shared" si="13"/>
        <v>999</v>
      </c>
      <c r="C24" s="5">
        <f t="shared" si="0"/>
        <v>30</v>
      </c>
      <c r="D24" s="5">
        <f t="shared" si="14"/>
        <v>999</v>
      </c>
      <c r="E24" s="72">
        <f t="shared" si="15"/>
        <v>28</v>
      </c>
      <c r="F24" s="73">
        <v>18</v>
      </c>
      <c r="G24" s="74">
        <v>56572</v>
      </c>
      <c r="H24" s="75" t="s">
        <v>68</v>
      </c>
      <c r="I24" s="74">
        <v>2006</v>
      </c>
      <c r="J24" s="75" t="s">
        <v>69</v>
      </c>
      <c r="K24" s="76" t="s">
        <v>132</v>
      </c>
      <c r="L24" s="77" t="s">
        <v>132</v>
      </c>
      <c r="M24" s="78">
        <f t="shared" si="1"/>
        <v>0</v>
      </c>
      <c r="N24" s="79" t="str">
        <f t="shared" si="16"/>
        <v>s</v>
      </c>
      <c r="O24" s="9"/>
      <c r="P24" s="15">
        <f t="shared" si="17"/>
        <v>9999</v>
      </c>
      <c r="Q24" s="15">
        <f t="shared" si="18"/>
        <v>9999</v>
      </c>
      <c r="R24" s="15">
        <f t="shared" si="19"/>
        <v>9999</v>
      </c>
      <c r="S24" s="15">
        <f t="shared" si="20"/>
        <v>9999</v>
      </c>
      <c r="T24" s="16">
        <f t="shared" si="2"/>
        <v>28000</v>
      </c>
      <c r="U24" s="16">
        <f t="shared" si="3"/>
        <v>25000</v>
      </c>
      <c r="V24" s="16">
        <f t="shared" si="4"/>
        <v>52</v>
      </c>
      <c r="W24" s="10">
        <f t="shared" si="21"/>
        <v>28052</v>
      </c>
      <c r="X24" s="10">
        <f t="shared" si="22"/>
        <v>99999</v>
      </c>
      <c r="Y24" s="10">
        <f t="shared" si="5"/>
        <v>28</v>
      </c>
      <c r="Z24" s="10">
        <f t="shared" si="6"/>
        <v>27</v>
      </c>
      <c r="AA24" s="10">
        <f t="shared" si="27"/>
        <v>28052.000024</v>
      </c>
      <c r="AB24" s="10">
        <f t="shared" si="27"/>
        <v>99999.000024</v>
      </c>
      <c r="AC24" s="10">
        <f t="shared" si="8"/>
        <v>30</v>
      </c>
      <c r="AD24" s="10">
        <f t="shared" si="9"/>
        <v>44</v>
      </c>
      <c r="AE24" s="10">
        <f t="shared" si="23"/>
        <v>28052.000024</v>
      </c>
      <c r="AF24" s="10">
        <f t="shared" si="24"/>
        <v>99999.000024</v>
      </c>
      <c r="AG24" s="10">
        <f t="shared" si="10"/>
        <v>30</v>
      </c>
      <c r="AH24" s="10">
        <f t="shared" si="11"/>
        <v>44</v>
      </c>
      <c r="AI24" s="5">
        <v>6</v>
      </c>
      <c r="AJ24" s="5">
        <f t="shared" si="26"/>
        <v>6</v>
      </c>
      <c r="AK24" s="5" t="str">
        <f t="shared" si="26"/>
        <v>Zavoralová Aneta</v>
      </c>
      <c r="AL24" s="17" t="str">
        <f t="shared" si="26"/>
        <v>Skuteč</v>
      </c>
      <c r="AM24" s="18">
        <f t="shared" si="26"/>
        <v>20.07</v>
      </c>
      <c r="AN24" s="18">
        <f t="shared" si="26"/>
        <v>20.07</v>
      </c>
    </row>
    <row r="25" spans="1:40" s="5" customFormat="1" ht="19.5" customHeight="1">
      <c r="A25" s="5">
        <f t="shared" si="12"/>
        <v>5</v>
      </c>
      <c r="B25" s="5">
        <f t="shared" si="13"/>
        <v>999</v>
      </c>
      <c r="C25" s="5">
        <f t="shared" si="0"/>
        <v>5</v>
      </c>
      <c r="D25" s="5">
        <f t="shared" si="14"/>
        <v>999</v>
      </c>
      <c r="E25" s="25">
        <f t="shared" si="15"/>
        <v>5</v>
      </c>
      <c r="F25" s="49">
        <v>19</v>
      </c>
      <c r="G25" s="63">
        <v>41352</v>
      </c>
      <c r="H25" s="69" t="s">
        <v>70</v>
      </c>
      <c r="I25" s="63">
        <v>2005</v>
      </c>
      <c r="J25" s="69" t="s">
        <v>54</v>
      </c>
      <c r="K25" s="29">
        <v>18.86</v>
      </c>
      <c r="L25" s="52">
        <v>18.7</v>
      </c>
      <c r="M25" s="31">
        <f t="shared" si="1"/>
        <v>18.7</v>
      </c>
      <c r="N25" s="32" t="str">
        <f t="shared" si="16"/>
        <v>s</v>
      </c>
      <c r="O25" s="9"/>
      <c r="P25" s="15">
        <f t="shared" si="17"/>
        <v>18.7</v>
      </c>
      <c r="Q25" s="15">
        <f t="shared" si="18"/>
        <v>37.56</v>
      </c>
      <c r="R25" s="15">
        <f t="shared" si="19"/>
        <v>18.7</v>
      </c>
      <c r="S25" s="15">
        <f t="shared" si="20"/>
        <v>9999</v>
      </c>
      <c r="T25" s="16">
        <f t="shared" si="2"/>
        <v>5000</v>
      </c>
      <c r="U25" s="16">
        <f t="shared" si="3"/>
        <v>25000</v>
      </c>
      <c r="V25" s="16">
        <f t="shared" si="4"/>
        <v>2</v>
      </c>
      <c r="W25" s="10">
        <f t="shared" si="21"/>
        <v>5002</v>
      </c>
      <c r="X25" s="10">
        <f t="shared" si="22"/>
        <v>99999</v>
      </c>
      <c r="Y25" s="10">
        <f t="shared" si="5"/>
        <v>5</v>
      </c>
      <c r="Z25" s="10">
        <f t="shared" si="6"/>
        <v>27</v>
      </c>
      <c r="AA25" s="10">
        <f t="shared" si="27"/>
        <v>5002.000025</v>
      </c>
      <c r="AB25" s="10">
        <f t="shared" si="27"/>
        <v>99999.000025</v>
      </c>
      <c r="AC25" s="10">
        <f t="shared" si="8"/>
        <v>5</v>
      </c>
      <c r="AD25" s="10">
        <f t="shared" si="9"/>
        <v>45</v>
      </c>
      <c r="AE25" s="10">
        <f t="shared" si="23"/>
        <v>5002.000025</v>
      </c>
      <c r="AF25" s="10">
        <f t="shared" si="24"/>
        <v>99999.000025</v>
      </c>
      <c r="AG25" s="10">
        <f t="shared" si="10"/>
        <v>5</v>
      </c>
      <c r="AH25" s="10">
        <f t="shared" si="11"/>
        <v>45</v>
      </c>
      <c r="AI25" s="5">
        <v>7</v>
      </c>
      <c r="AJ25" s="5">
        <f t="shared" si="26"/>
        <v>7</v>
      </c>
      <c r="AK25" s="5" t="str">
        <f t="shared" si="26"/>
        <v>Zaoralová Eliška</v>
      </c>
      <c r="AL25" s="17" t="str">
        <f t="shared" si="26"/>
        <v>Bludov</v>
      </c>
      <c r="AM25" s="18">
        <f t="shared" si="26"/>
        <v>20.11</v>
      </c>
      <c r="AN25" s="18">
        <f t="shared" si="26"/>
        <v>20.11</v>
      </c>
    </row>
    <row r="26" spans="1:40" s="5" customFormat="1" ht="19.5" customHeight="1">
      <c r="A26" s="5">
        <f t="shared" si="12"/>
        <v>14</v>
      </c>
      <c r="B26" s="5">
        <f t="shared" si="13"/>
        <v>999</v>
      </c>
      <c r="C26" s="5">
        <f t="shared" si="0"/>
        <v>14</v>
      </c>
      <c r="D26" s="5">
        <f t="shared" si="14"/>
        <v>999</v>
      </c>
      <c r="E26" s="41">
        <f t="shared" si="15"/>
        <v>14</v>
      </c>
      <c r="F26" s="50">
        <v>20</v>
      </c>
      <c r="G26" s="57">
        <v>17612</v>
      </c>
      <c r="H26" s="60" t="s">
        <v>71</v>
      </c>
      <c r="I26" s="57">
        <v>2005</v>
      </c>
      <c r="J26" s="60" t="s">
        <v>72</v>
      </c>
      <c r="K26" s="47">
        <v>25.36</v>
      </c>
      <c r="L26" s="53">
        <v>20.04</v>
      </c>
      <c r="M26" s="46">
        <f t="shared" si="1"/>
        <v>20.04</v>
      </c>
      <c r="N26" s="48" t="str">
        <f t="shared" si="16"/>
        <v>s</v>
      </c>
      <c r="O26" s="9"/>
      <c r="P26" s="15">
        <f t="shared" si="17"/>
        <v>20.04</v>
      </c>
      <c r="Q26" s="15">
        <f t="shared" si="18"/>
        <v>45.4</v>
      </c>
      <c r="R26" s="15">
        <f t="shared" si="19"/>
        <v>20.04</v>
      </c>
      <c r="S26" s="15">
        <f t="shared" si="20"/>
        <v>9999</v>
      </c>
      <c r="T26" s="16">
        <f t="shared" si="2"/>
        <v>14000</v>
      </c>
      <c r="U26" s="16">
        <f t="shared" si="3"/>
        <v>25000</v>
      </c>
      <c r="V26" s="16">
        <f t="shared" si="4"/>
        <v>31</v>
      </c>
      <c r="W26" s="10">
        <f t="shared" si="21"/>
        <v>14031</v>
      </c>
      <c r="X26" s="10">
        <f t="shared" si="22"/>
        <v>99999</v>
      </c>
      <c r="Y26" s="10">
        <f t="shared" si="5"/>
        <v>14</v>
      </c>
      <c r="Z26" s="10">
        <f t="shared" si="6"/>
        <v>27</v>
      </c>
      <c r="AA26" s="10">
        <f t="shared" si="27"/>
        <v>14031.000026</v>
      </c>
      <c r="AB26" s="10">
        <f t="shared" si="27"/>
        <v>99999.000026</v>
      </c>
      <c r="AC26" s="10">
        <f t="shared" si="8"/>
        <v>14</v>
      </c>
      <c r="AD26" s="10">
        <f t="shared" si="9"/>
        <v>46</v>
      </c>
      <c r="AE26" s="10">
        <f t="shared" si="23"/>
        <v>14031.000026</v>
      </c>
      <c r="AF26" s="10">
        <f t="shared" si="24"/>
        <v>99999.000026</v>
      </c>
      <c r="AG26" s="10">
        <f t="shared" si="10"/>
        <v>14</v>
      </c>
      <c r="AH26" s="10">
        <f t="shared" si="11"/>
        <v>46</v>
      </c>
      <c r="AI26" s="5">
        <v>8</v>
      </c>
      <c r="AJ26" s="5">
        <f t="shared" si="26"/>
        <v>8</v>
      </c>
      <c r="AK26" s="5" t="str">
        <f t="shared" si="26"/>
        <v>Peštálová Hana</v>
      </c>
      <c r="AL26" s="17" t="str">
        <f t="shared" si="26"/>
        <v>Budíkovice</v>
      </c>
      <c r="AM26" s="18">
        <f t="shared" si="26"/>
        <v>20.16</v>
      </c>
      <c r="AN26" s="18">
        <f t="shared" si="26"/>
        <v>20.16</v>
      </c>
    </row>
    <row r="27" spans="1:40" s="5" customFormat="1" ht="19.5" customHeight="1" thickBot="1">
      <c r="A27" s="5">
        <f t="shared" si="12"/>
        <v>13</v>
      </c>
      <c r="B27" s="5">
        <f t="shared" si="13"/>
        <v>999</v>
      </c>
      <c r="C27" s="5">
        <f t="shared" si="0"/>
        <v>13</v>
      </c>
      <c r="D27" s="5">
        <f t="shared" si="14"/>
        <v>999</v>
      </c>
      <c r="E27" s="33">
        <f t="shared" si="15"/>
        <v>13</v>
      </c>
      <c r="F27" s="51">
        <v>21</v>
      </c>
      <c r="G27" s="70">
        <v>18652</v>
      </c>
      <c r="H27" s="71" t="s">
        <v>73</v>
      </c>
      <c r="I27" s="70">
        <v>2005</v>
      </c>
      <c r="J27" s="71" t="s">
        <v>74</v>
      </c>
      <c r="K27" s="37">
        <v>20.2</v>
      </c>
      <c r="L27" s="54">
        <v>20.02</v>
      </c>
      <c r="M27" s="39">
        <f t="shared" si="1"/>
        <v>20.02</v>
      </c>
      <c r="N27" s="40" t="str">
        <f t="shared" si="16"/>
        <v>s</v>
      </c>
      <c r="O27" s="9"/>
      <c r="P27" s="15">
        <f t="shared" si="17"/>
        <v>20.02</v>
      </c>
      <c r="Q27" s="15">
        <f t="shared" si="18"/>
        <v>40.22</v>
      </c>
      <c r="R27" s="15">
        <f t="shared" si="19"/>
        <v>20.02</v>
      </c>
      <c r="S27" s="15">
        <f t="shared" si="20"/>
        <v>9999</v>
      </c>
      <c r="T27" s="16">
        <f t="shared" si="2"/>
        <v>13000</v>
      </c>
      <c r="U27" s="16">
        <f t="shared" si="3"/>
        <v>25000</v>
      </c>
      <c r="V27" s="16">
        <f t="shared" si="4"/>
        <v>10</v>
      </c>
      <c r="W27" s="10">
        <f t="shared" si="21"/>
        <v>13010</v>
      </c>
      <c r="X27" s="10">
        <f t="shared" si="22"/>
        <v>99999</v>
      </c>
      <c r="Y27" s="10">
        <f t="shared" si="5"/>
        <v>13</v>
      </c>
      <c r="Z27" s="10">
        <f t="shared" si="6"/>
        <v>27</v>
      </c>
      <c r="AA27" s="10">
        <f t="shared" si="27"/>
        <v>13010.000027</v>
      </c>
      <c r="AB27" s="10">
        <f t="shared" si="27"/>
        <v>99999.000027</v>
      </c>
      <c r="AC27" s="10">
        <f t="shared" si="8"/>
        <v>13</v>
      </c>
      <c r="AD27" s="10">
        <f t="shared" si="9"/>
        <v>47</v>
      </c>
      <c r="AE27" s="10">
        <f t="shared" si="23"/>
        <v>13010.000027</v>
      </c>
      <c r="AF27" s="10">
        <f t="shared" si="24"/>
        <v>99999.000027</v>
      </c>
      <c r="AG27" s="10">
        <f t="shared" si="10"/>
        <v>13</v>
      </c>
      <c r="AH27" s="10">
        <f t="shared" si="11"/>
        <v>47</v>
      </c>
      <c r="AI27" s="5">
        <v>9</v>
      </c>
      <c r="AJ27" s="5">
        <f t="shared" si="26"/>
        <v>9</v>
      </c>
      <c r="AK27" s="5" t="str">
        <f t="shared" si="26"/>
        <v>Koptíková Magdaléna</v>
      </c>
      <c r="AL27" s="17" t="str">
        <f t="shared" si="26"/>
        <v>Dobřany</v>
      </c>
      <c r="AM27" s="17">
        <f t="shared" si="26"/>
        <v>21.37</v>
      </c>
      <c r="AN27" s="18">
        <f t="shared" si="26"/>
        <v>20.49</v>
      </c>
    </row>
    <row r="28" spans="1:40" s="5" customFormat="1" ht="19.5" customHeight="1">
      <c r="A28" s="5">
        <f t="shared" si="12"/>
        <v>24</v>
      </c>
      <c r="B28" s="5">
        <f t="shared" si="13"/>
        <v>999</v>
      </c>
      <c r="C28" s="5">
        <f t="shared" si="0"/>
        <v>24</v>
      </c>
      <c r="D28" s="5">
        <f t="shared" si="14"/>
        <v>999</v>
      </c>
      <c r="E28" s="64">
        <f t="shared" si="15"/>
        <v>24</v>
      </c>
      <c r="F28" s="65">
        <v>22</v>
      </c>
      <c r="G28" s="59">
        <v>63212</v>
      </c>
      <c r="H28" s="61" t="s">
        <v>75</v>
      </c>
      <c r="I28" s="59">
        <v>2005</v>
      </c>
      <c r="J28" s="61" t="s">
        <v>76</v>
      </c>
      <c r="K28" s="55">
        <v>22.15</v>
      </c>
      <c r="L28" s="66">
        <v>23.13</v>
      </c>
      <c r="M28" s="67">
        <f t="shared" si="1"/>
        <v>22.15</v>
      </c>
      <c r="N28" s="68" t="str">
        <f t="shared" si="16"/>
        <v>s</v>
      </c>
      <c r="O28" s="9"/>
      <c r="P28" s="15">
        <f t="shared" si="17"/>
        <v>22.15</v>
      </c>
      <c r="Q28" s="15">
        <f t="shared" si="18"/>
        <v>45.28</v>
      </c>
      <c r="R28" s="15">
        <f t="shared" si="19"/>
        <v>22.15</v>
      </c>
      <c r="S28" s="15">
        <f t="shared" si="20"/>
        <v>9999</v>
      </c>
      <c r="T28" s="16">
        <f t="shared" si="2"/>
        <v>24000</v>
      </c>
      <c r="U28" s="16">
        <f t="shared" si="3"/>
        <v>25000</v>
      </c>
      <c r="V28" s="16">
        <f t="shared" si="4"/>
        <v>30</v>
      </c>
      <c r="W28" s="10">
        <f t="shared" si="21"/>
        <v>24030</v>
      </c>
      <c r="X28" s="10">
        <f t="shared" si="22"/>
        <v>99999</v>
      </c>
      <c r="Y28" s="10">
        <f t="shared" si="5"/>
        <v>24</v>
      </c>
      <c r="Z28" s="10">
        <f t="shared" si="6"/>
        <v>27</v>
      </c>
      <c r="AA28" s="10">
        <f t="shared" si="27"/>
        <v>24030.000028</v>
      </c>
      <c r="AB28" s="10">
        <f t="shared" si="27"/>
        <v>99999.000028</v>
      </c>
      <c r="AC28" s="10">
        <f t="shared" si="8"/>
        <v>24</v>
      </c>
      <c r="AD28" s="10">
        <f t="shared" si="9"/>
        <v>48</v>
      </c>
      <c r="AE28" s="10">
        <f t="shared" si="23"/>
        <v>24030.000028</v>
      </c>
      <c r="AF28" s="10">
        <f t="shared" si="24"/>
        <v>99999.000028</v>
      </c>
      <c r="AG28" s="10">
        <f t="shared" si="10"/>
        <v>24</v>
      </c>
      <c r="AH28" s="10">
        <f t="shared" si="11"/>
        <v>48</v>
      </c>
      <c r="AI28" s="5">
        <v>10</v>
      </c>
      <c r="AJ28" s="5">
        <f t="shared" si="26"/>
        <v>10</v>
      </c>
      <c r="AK28" s="5" t="str">
        <f t="shared" si="26"/>
        <v>Vlčková Eva</v>
      </c>
      <c r="AL28" s="17" t="str">
        <f t="shared" si="26"/>
        <v>Výrovice</v>
      </c>
      <c r="AM28" s="17">
        <f t="shared" si="26"/>
        <v>20.71</v>
      </c>
      <c r="AN28" s="18">
        <f t="shared" si="26"/>
        <v>20.71</v>
      </c>
    </row>
    <row r="29" spans="1:34" s="5" customFormat="1" ht="19.5" customHeight="1">
      <c r="A29" s="5">
        <f t="shared" si="12"/>
        <v>31</v>
      </c>
      <c r="B29" s="5">
        <f t="shared" si="13"/>
        <v>999</v>
      </c>
      <c r="C29" s="5">
        <f t="shared" si="0"/>
        <v>31</v>
      </c>
      <c r="D29" s="5">
        <f t="shared" si="14"/>
        <v>999</v>
      </c>
      <c r="E29" s="41">
        <f t="shared" si="15"/>
        <v>28</v>
      </c>
      <c r="F29" s="50">
        <v>23</v>
      </c>
      <c r="G29" s="57">
        <v>47172</v>
      </c>
      <c r="H29" s="60" t="s">
        <v>77</v>
      </c>
      <c r="I29" s="57">
        <v>2005</v>
      </c>
      <c r="J29" s="60" t="s">
        <v>78</v>
      </c>
      <c r="K29" s="47" t="s">
        <v>132</v>
      </c>
      <c r="L29" s="53" t="s">
        <v>132</v>
      </c>
      <c r="M29" s="46">
        <f t="shared" si="1"/>
        <v>0</v>
      </c>
      <c r="N29" s="48" t="str">
        <f t="shared" si="16"/>
        <v>s</v>
      </c>
      <c r="O29" s="9"/>
      <c r="P29" s="15">
        <f t="shared" si="17"/>
        <v>9999</v>
      </c>
      <c r="Q29" s="15">
        <f t="shared" si="18"/>
        <v>9999</v>
      </c>
      <c r="R29" s="15">
        <f t="shared" si="19"/>
        <v>9999</v>
      </c>
      <c r="S29" s="15">
        <f t="shared" si="20"/>
        <v>9999</v>
      </c>
      <c r="T29" s="16">
        <f t="shared" si="2"/>
        <v>28000</v>
      </c>
      <c r="U29" s="16">
        <f t="shared" si="3"/>
        <v>25000</v>
      </c>
      <c r="V29" s="16">
        <f t="shared" si="4"/>
        <v>52</v>
      </c>
      <c r="W29" s="10">
        <f t="shared" si="21"/>
        <v>28052</v>
      </c>
      <c r="X29" s="10">
        <f t="shared" si="22"/>
        <v>99999</v>
      </c>
      <c r="Y29" s="10">
        <f t="shared" si="5"/>
        <v>28</v>
      </c>
      <c r="Z29" s="10">
        <f t="shared" si="6"/>
        <v>27</v>
      </c>
      <c r="AA29" s="10">
        <f t="shared" si="27"/>
        <v>28052.000029</v>
      </c>
      <c r="AB29" s="10">
        <f t="shared" si="27"/>
        <v>99999.000029</v>
      </c>
      <c r="AC29" s="10">
        <f t="shared" si="8"/>
        <v>31</v>
      </c>
      <c r="AD29" s="10">
        <f t="shared" si="9"/>
        <v>49</v>
      </c>
      <c r="AE29" s="10">
        <f t="shared" si="23"/>
        <v>28052.000029</v>
      </c>
      <c r="AF29" s="10">
        <f t="shared" si="24"/>
        <v>99999.000029</v>
      </c>
      <c r="AG29" s="10">
        <f t="shared" si="10"/>
        <v>31</v>
      </c>
      <c r="AH29" s="10">
        <f t="shared" si="11"/>
        <v>49</v>
      </c>
    </row>
    <row r="30" spans="1:34" s="5" customFormat="1" ht="19.5" customHeight="1" thickBot="1">
      <c r="A30" s="5">
        <f t="shared" si="12"/>
        <v>26</v>
      </c>
      <c r="B30" s="5">
        <f t="shared" si="13"/>
        <v>999</v>
      </c>
      <c r="C30" s="5">
        <f t="shared" si="0"/>
        <v>26</v>
      </c>
      <c r="D30" s="5">
        <f t="shared" si="14"/>
        <v>999</v>
      </c>
      <c r="E30" s="72">
        <f t="shared" si="15"/>
        <v>26</v>
      </c>
      <c r="F30" s="73">
        <v>24</v>
      </c>
      <c r="G30" s="74"/>
      <c r="H30" s="75" t="s">
        <v>79</v>
      </c>
      <c r="I30" s="74">
        <v>2006</v>
      </c>
      <c r="J30" s="75" t="s">
        <v>80</v>
      </c>
      <c r="K30" s="76" t="s">
        <v>131</v>
      </c>
      <c r="L30" s="77">
        <v>28.15</v>
      </c>
      <c r="M30" s="78">
        <f t="shared" si="1"/>
        <v>28.15</v>
      </c>
      <c r="N30" s="79" t="str">
        <f t="shared" si="16"/>
        <v>s</v>
      </c>
      <c r="O30" s="9"/>
      <c r="P30" s="15">
        <f t="shared" si="17"/>
        <v>28.15</v>
      </c>
      <c r="Q30" s="15">
        <f t="shared" si="18"/>
        <v>528.15</v>
      </c>
      <c r="R30" s="15">
        <f t="shared" si="19"/>
        <v>28.15</v>
      </c>
      <c r="S30" s="15">
        <f t="shared" si="20"/>
        <v>9999</v>
      </c>
      <c r="T30" s="16">
        <f t="shared" si="2"/>
        <v>26000</v>
      </c>
      <c r="U30" s="16">
        <f t="shared" si="3"/>
        <v>25000</v>
      </c>
      <c r="V30" s="16">
        <f t="shared" si="4"/>
        <v>49</v>
      </c>
      <c r="W30" s="10">
        <f t="shared" si="21"/>
        <v>26049</v>
      </c>
      <c r="X30" s="10">
        <f t="shared" si="22"/>
        <v>99999</v>
      </c>
      <c r="Y30" s="10">
        <f t="shared" si="5"/>
        <v>26</v>
      </c>
      <c r="Z30" s="10">
        <f t="shared" si="6"/>
        <v>27</v>
      </c>
      <c r="AA30" s="10">
        <f t="shared" si="27"/>
        <v>26049.00003</v>
      </c>
      <c r="AB30" s="10">
        <f t="shared" si="27"/>
        <v>99999.00003</v>
      </c>
      <c r="AC30" s="10">
        <f t="shared" si="8"/>
        <v>26</v>
      </c>
      <c r="AD30" s="10">
        <f t="shared" si="9"/>
        <v>50</v>
      </c>
      <c r="AE30" s="10">
        <f t="shared" si="23"/>
        <v>26049.00003</v>
      </c>
      <c r="AF30" s="10">
        <f t="shared" si="24"/>
        <v>99999.00003</v>
      </c>
      <c r="AG30" s="10">
        <f t="shared" si="10"/>
        <v>26</v>
      </c>
      <c r="AH30" s="10">
        <f t="shared" si="11"/>
        <v>50</v>
      </c>
    </row>
    <row r="31" spans="1:34" s="5" customFormat="1" ht="19.5" customHeight="1">
      <c r="A31" s="5">
        <f t="shared" si="12"/>
        <v>1</v>
      </c>
      <c r="B31" s="5">
        <f t="shared" si="13"/>
        <v>999</v>
      </c>
      <c r="C31" s="5">
        <f t="shared" si="0"/>
        <v>1</v>
      </c>
      <c r="D31" s="5">
        <f t="shared" si="14"/>
        <v>999</v>
      </c>
      <c r="E31" s="25">
        <f t="shared" si="15"/>
        <v>1</v>
      </c>
      <c r="F31" s="49">
        <v>25</v>
      </c>
      <c r="G31" s="63">
        <v>19692</v>
      </c>
      <c r="H31" s="69" t="s">
        <v>81</v>
      </c>
      <c r="I31" s="63">
        <v>2006</v>
      </c>
      <c r="J31" s="69" t="s">
        <v>46</v>
      </c>
      <c r="K31" s="29">
        <v>17.58</v>
      </c>
      <c r="L31" s="52" t="s">
        <v>131</v>
      </c>
      <c r="M31" s="31">
        <f t="shared" si="1"/>
        <v>17.58</v>
      </c>
      <c r="N31" s="32" t="str">
        <f t="shared" si="16"/>
        <v>s</v>
      </c>
      <c r="O31" s="9"/>
      <c r="P31" s="15">
        <f t="shared" si="17"/>
        <v>17.58</v>
      </c>
      <c r="Q31" s="15">
        <f t="shared" si="18"/>
        <v>517.58</v>
      </c>
      <c r="R31" s="15">
        <f t="shared" si="19"/>
        <v>17.58</v>
      </c>
      <c r="S31" s="15">
        <f t="shared" si="20"/>
        <v>9999</v>
      </c>
      <c r="T31" s="16">
        <f t="shared" si="2"/>
        <v>1000</v>
      </c>
      <c r="U31" s="16">
        <f t="shared" si="3"/>
        <v>25000</v>
      </c>
      <c r="V31" s="16">
        <f t="shared" si="4"/>
        <v>44</v>
      </c>
      <c r="W31" s="10">
        <f t="shared" si="21"/>
        <v>1044</v>
      </c>
      <c r="X31" s="10">
        <f t="shared" si="22"/>
        <v>99999</v>
      </c>
      <c r="Y31" s="10">
        <f t="shared" si="5"/>
        <v>1</v>
      </c>
      <c r="Z31" s="10">
        <f t="shared" si="6"/>
        <v>27</v>
      </c>
      <c r="AA31" s="10">
        <f t="shared" si="27"/>
        <v>1044.000031</v>
      </c>
      <c r="AB31" s="10">
        <f t="shared" si="27"/>
        <v>99999.000031</v>
      </c>
      <c r="AC31" s="10">
        <f t="shared" si="8"/>
        <v>1</v>
      </c>
      <c r="AD31" s="10">
        <f t="shared" si="9"/>
        <v>51</v>
      </c>
      <c r="AE31" s="10">
        <f t="shared" si="23"/>
        <v>1044.000031</v>
      </c>
      <c r="AF31" s="10">
        <f t="shared" si="24"/>
        <v>99999.000031</v>
      </c>
      <c r="AG31" s="10">
        <f t="shared" si="10"/>
        <v>1</v>
      </c>
      <c r="AH31" s="10">
        <f t="shared" si="11"/>
        <v>51</v>
      </c>
    </row>
    <row r="32" spans="1:34" s="5" customFormat="1" ht="19.5" customHeight="1">
      <c r="A32" s="5">
        <f t="shared" si="12"/>
        <v>11</v>
      </c>
      <c r="B32" s="5">
        <f t="shared" si="13"/>
        <v>999</v>
      </c>
      <c r="C32" s="5">
        <f t="shared" si="0"/>
        <v>11</v>
      </c>
      <c r="D32" s="5">
        <f t="shared" si="14"/>
        <v>999</v>
      </c>
      <c r="E32" s="41">
        <f t="shared" si="15"/>
        <v>11</v>
      </c>
      <c r="F32" s="50">
        <v>26</v>
      </c>
      <c r="G32" s="57">
        <v>63322</v>
      </c>
      <c r="H32" s="60" t="s">
        <v>82</v>
      </c>
      <c r="I32" s="57">
        <v>2005</v>
      </c>
      <c r="J32" s="60" t="s">
        <v>48</v>
      </c>
      <c r="K32" s="47">
        <v>20.64</v>
      </c>
      <c r="L32" s="53">
        <v>19.8</v>
      </c>
      <c r="M32" s="46">
        <f t="shared" si="1"/>
        <v>19.8</v>
      </c>
      <c r="N32" s="48" t="str">
        <f t="shared" si="16"/>
        <v>s</v>
      </c>
      <c r="O32" s="9"/>
      <c r="P32" s="15">
        <f t="shared" si="17"/>
        <v>19.8</v>
      </c>
      <c r="Q32" s="15">
        <f t="shared" si="18"/>
        <v>40.44</v>
      </c>
      <c r="R32" s="15">
        <f t="shared" si="19"/>
        <v>19.8</v>
      </c>
      <c r="S32" s="15">
        <f t="shared" si="20"/>
        <v>9999</v>
      </c>
      <c r="T32" s="16">
        <f t="shared" si="2"/>
        <v>11000</v>
      </c>
      <c r="U32" s="16">
        <f t="shared" si="3"/>
        <v>25000</v>
      </c>
      <c r="V32" s="16">
        <f t="shared" si="4"/>
        <v>11</v>
      </c>
      <c r="W32" s="10">
        <f t="shared" si="21"/>
        <v>11011</v>
      </c>
      <c r="X32" s="10">
        <f t="shared" si="22"/>
        <v>99999</v>
      </c>
      <c r="Y32" s="10">
        <f t="shared" si="5"/>
        <v>11</v>
      </c>
      <c r="Z32" s="10">
        <f t="shared" si="6"/>
        <v>27</v>
      </c>
      <c r="AA32" s="10">
        <f t="shared" si="27"/>
        <v>11011.000032</v>
      </c>
      <c r="AB32" s="10">
        <f t="shared" si="27"/>
        <v>99999.000032</v>
      </c>
      <c r="AC32" s="10">
        <f t="shared" si="8"/>
        <v>11</v>
      </c>
      <c r="AD32" s="10">
        <f t="shared" si="9"/>
        <v>52</v>
      </c>
      <c r="AE32" s="10">
        <f t="shared" si="23"/>
        <v>11011.000032</v>
      </c>
      <c r="AF32" s="10">
        <f t="shared" si="24"/>
        <v>99999.000032</v>
      </c>
      <c r="AG32" s="10">
        <f t="shared" si="10"/>
        <v>11</v>
      </c>
      <c r="AH32" s="10">
        <f t="shared" si="11"/>
        <v>52</v>
      </c>
    </row>
    <row r="33" spans="1:34" s="5" customFormat="1" ht="19.5" customHeight="1" thickBot="1">
      <c r="A33" s="5">
        <f t="shared" si="12"/>
        <v>9</v>
      </c>
      <c r="B33" s="5">
        <f t="shared" si="13"/>
        <v>999</v>
      </c>
      <c r="C33" s="5">
        <f t="shared" si="0"/>
        <v>9</v>
      </c>
      <c r="D33" s="5">
        <f t="shared" si="14"/>
        <v>999</v>
      </c>
      <c r="E33" s="33">
        <f t="shared" si="15"/>
        <v>9</v>
      </c>
      <c r="F33" s="51">
        <v>27</v>
      </c>
      <c r="G33" s="70">
        <v>58212</v>
      </c>
      <c r="H33" s="71" t="s">
        <v>83</v>
      </c>
      <c r="I33" s="70">
        <v>2005</v>
      </c>
      <c r="J33" s="71" t="s">
        <v>50</v>
      </c>
      <c r="K33" s="37">
        <v>20.23</v>
      </c>
      <c r="L33" s="54">
        <v>19.63</v>
      </c>
      <c r="M33" s="39">
        <f t="shared" si="1"/>
        <v>19.63</v>
      </c>
      <c r="N33" s="40" t="str">
        <f t="shared" si="16"/>
        <v>s</v>
      </c>
      <c r="O33" s="9"/>
      <c r="P33" s="15">
        <f t="shared" si="17"/>
        <v>19.63</v>
      </c>
      <c r="Q33" s="15">
        <f t="shared" si="18"/>
        <v>39.86</v>
      </c>
      <c r="R33" s="15">
        <f t="shared" si="19"/>
        <v>19.63</v>
      </c>
      <c r="S33" s="15">
        <f t="shared" si="20"/>
        <v>9999</v>
      </c>
      <c r="T33" s="16">
        <f t="shared" si="2"/>
        <v>9000</v>
      </c>
      <c r="U33" s="16">
        <f t="shared" si="3"/>
        <v>25000</v>
      </c>
      <c r="V33" s="16">
        <f t="shared" si="4"/>
        <v>9</v>
      </c>
      <c r="W33" s="10">
        <f t="shared" si="21"/>
        <v>9009</v>
      </c>
      <c r="X33" s="10">
        <f t="shared" si="22"/>
        <v>99999</v>
      </c>
      <c r="Y33" s="10">
        <f t="shared" si="5"/>
        <v>9</v>
      </c>
      <c r="Z33" s="10">
        <f t="shared" si="6"/>
        <v>27</v>
      </c>
      <c r="AA33" s="10">
        <f t="shared" si="27"/>
        <v>9009.000033</v>
      </c>
      <c r="AB33" s="10">
        <f t="shared" si="27"/>
        <v>99999.000033</v>
      </c>
      <c r="AC33" s="10">
        <f t="shared" si="8"/>
        <v>9</v>
      </c>
      <c r="AD33" s="10">
        <f t="shared" si="9"/>
        <v>53</v>
      </c>
      <c r="AE33" s="10">
        <f t="shared" si="23"/>
        <v>9009.000033</v>
      </c>
      <c r="AF33" s="10">
        <f t="shared" si="24"/>
        <v>99999.000033</v>
      </c>
      <c r="AG33" s="10">
        <f t="shared" si="10"/>
        <v>9</v>
      </c>
      <c r="AH33" s="10">
        <f t="shared" si="11"/>
        <v>53</v>
      </c>
    </row>
    <row r="34" spans="1:34" s="5" customFormat="1" ht="19.5" customHeight="1">
      <c r="A34" s="5">
        <f t="shared" si="12"/>
        <v>27</v>
      </c>
      <c r="B34" s="5">
        <f t="shared" si="13"/>
        <v>999</v>
      </c>
      <c r="C34" s="5">
        <f t="shared" si="0"/>
        <v>27</v>
      </c>
      <c r="D34" s="5">
        <f t="shared" si="14"/>
        <v>999</v>
      </c>
      <c r="E34" s="64">
        <f t="shared" si="15"/>
        <v>27</v>
      </c>
      <c r="F34" s="65">
        <v>28</v>
      </c>
      <c r="G34" s="59">
        <v>55202</v>
      </c>
      <c r="H34" s="61" t="s">
        <v>84</v>
      </c>
      <c r="I34" s="59">
        <v>2005</v>
      </c>
      <c r="J34" s="61" t="s">
        <v>85</v>
      </c>
      <c r="K34" s="55">
        <v>30.05</v>
      </c>
      <c r="L34" s="66">
        <v>29.29</v>
      </c>
      <c r="M34" s="67">
        <f t="shared" si="1"/>
        <v>29.29</v>
      </c>
      <c r="N34" s="68" t="str">
        <f t="shared" si="16"/>
        <v>s</v>
      </c>
      <c r="O34" s="9"/>
      <c r="P34" s="15">
        <f t="shared" si="17"/>
        <v>29.29</v>
      </c>
      <c r="Q34" s="15">
        <f t="shared" si="18"/>
        <v>59.34</v>
      </c>
      <c r="R34" s="15">
        <f t="shared" si="19"/>
        <v>29.29</v>
      </c>
      <c r="S34" s="15">
        <f t="shared" si="20"/>
        <v>9999</v>
      </c>
      <c r="T34" s="16">
        <f t="shared" si="2"/>
        <v>27000</v>
      </c>
      <c r="U34" s="16">
        <f t="shared" si="3"/>
        <v>25000</v>
      </c>
      <c r="V34" s="16">
        <f t="shared" si="4"/>
        <v>43</v>
      </c>
      <c r="W34" s="10">
        <f t="shared" si="21"/>
        <v>27043</v>
      </c>
      <c r="X34" s="10">
        <f t="shared" si="22"/>
        <v>99999</v>
      </c>
      <c r="Y34" s="10">
        <f t="shared" si="5"/>
        <v>27</v>
      </c>
      <c r="Z34" s="10">
        <f t="shared" si="6"/>
        <v>27</v>
      </c>
      <c r="AA34" s="10">
        <f t="shared" si="27"/>
        <v>27043.000034</v>
      </c>
      <c r="AB34" s="10">
        <f t="shared" si="27"/>
        <v>99999.000034</v>
      </c>
      <c r="AC34" s="10">
        <f t="shared" si="8"/>
        <v>27</v>
      </c>
      <c r="AD34" s="10">
        <f t="shared" si="9"/>
        <v>54</v>
      </c>
      <c r="AE34" s="10">
        <f t="shared" si="23"/>
        <v>27043.000034</v>
      </c>
      <c r="AF34" s="10">
        <f t="shared" si="24"/>
        <v>99999.000034</v>
      </c>
      <c r="AG34" s="10">
        <f t="shared" si="10"/>
        <v>27</v>
      </c>
      <c r="AH34" s="10">
        <f t="shared" si="11"/>
        <v>54</v>
      </c>
    </row>
    <row r="35" spans="1:34" s="5" customFormat="1" ht="19.5" customHeight="1">
      <c r="A35" s="5">
        <f t="shared" si="12"/>
        <v>6</v>
      </c>
      <c r="B35" s="5">
        <f t="shared" si="13"/>
        <v>999</v>
      </c>
      <c r="C35" s="5">
        <f t="shared" si="0"/>
        <v>6</v>
      </c>
      <c r="D35" s="5">
        <f t="shared" si="14"/>
        <v>999</v>
      </c>
      <c r="E35" s="41">
        <f t="shared" si="15"/>
        <v>6</v>
      </c>
      <c r="F35" s="50">
        <v>29</v>
      </c>
      <c r="G35" s="57">
        <v>25282</v>
      </c>
      <c r="H35" s="60" t="s">
        <v>86</v>
      </c>
      <c r="I35" s="57">
        <v>2006</v>
      </c>
      <c r="J35" s="60" t="s">
        <v>54</v>
      </c>
      <c r="K35" s="47">
        <v>18.71</v>
      </c>
      <c r="L35" s="53">
        <v>19.06</v>
      </c>
      <c r="M35" s="46">
        <f t="shared" si="1"/>
        <v>18.71</v>
      </c>
      <c r="N35" s="48" t="str">
        <f t="shared" si="16"/>
        <v>s</v>
      </c>
      <c r="O35" s="9"/>
      <c r="P35" s="15">
        <f t="shared" si="17"/>
        <v>18.71</v>
      </c>
      <c r="Q35" s="15">
        <f t="shared" si="18"/>
        <v>37.769999999999996</v>
      </c>
      <c r="R35" s="15">
        <f t="shared" si="19"/>
        <v>18.71</v>
      </c>
      <c r="S35" s="15">
        <f t="shared" si="20"/>
        <v>9999</v>
      </c>
      <c r="T35" s="16">
        <f t="shared" si="2"/>
        <v>6000</v>
      </c>
      <c r="U35" s="16">
        <f t="shared" si="3"/>
        <v>25000</v>
      </c>
      <c r="V35" s="16">
        <f t="shared" si="4"/>
        <v>3</v>
      </c>
      <c r="W35" s="10">
        <f t="shared" si="21"/>
        <v>6003</v>
      </c>
      <c r="X35" s="10">
        <f t="shared" si="22"/>
        <v>99999</v>
      </c>
      <c r="Y35" s="10">
        <f t="shared" si="5"/>
        <v>6</v>
      </c>
      <c r="Z35" s="10">
        <f t="shared" si="6"/>
        <v>27</v>
      </c>
      <c r="AA35" s="10">
        <f t="shared" si="27"/>
        <v>6003.000035</v>
      </c>
      <c r="AB35" s="10">
        <f t="shared" si="27"/>
        <v>99999.000035</v>
      </c>
      <c r="AC35" s="10">
        <f t="shared" si="8"/>
        <v>6</v>
      </c>
      <c r="AD35" s="10">
        <f t="shared" si="9"/>
        <v>55</v>
      </c>
      <c r="AE35" s="10">
        <f t="shared" si="23"/>
        <v>6003.000035</v>
      </c>
      <c r="AF35" s="10">
        <f t="shared" si="24"/>
        <v>99999.000035</v>
      </c>
      <c r="AG35" s="10">
        <f t="shared" si="10"/>
        <v>6</v>
      </c>
      <c r="AH35" s="10">
        <f t="shared" si="11"/>
        <v>55</v>
      </c>
    </row>
    <row r="36" spans="1:34" s="5" customFormat="1" ht="19.5" customHeight="1" thickBot="1">
      <c r="A36" s="5">
        <f t="shared" si="12"/>
        <v>22</v>
      </c>
      <c r="B36" s="5">
        <f t="shared" si="13"/>
        <v>999</v>
      </c>
      <c r="C36" s="5">
        <f t="shared" si="0"/>
        <v>22</v>
      </c>
      <c r="D36" s="5">
        <f t="shared" si="14"/>
        <v>999</v>
      </c>
      <c r="E36" s="72">
        <f t="shared" si="15"/>
        <v>22</v>
      </c>
      <c r="F36" s="73">
        <v>30</v>
      </c>
      <c r="G36" s="74">
        <v>60542</v>
      </c>
      <c r="H36" s="75" t="s">
        <v>87</v>
      </c>
      <c r="I36" s="74">
        <v>2006</v>
      </c>
      <c r="J36" s="75" t="s">
        <v>56</v>
      </c>
      <c r="K36" s="76">
        <v>30.53</v>
      </c>
      <c r="L36" s="77">
        <v>21.53</v>
      </c>
      <c r="M36" s="78">
        <f t="shared" si="1"/>
        <v>21.53</v>
      </c>
      <c r="N36" s="79" t="str">
        <f t="shared" si="16"/>
        <v>s</v>
      </c>
      <c r="O36" s="9"/>
      <c r="P36" s="15">
        <f t="shared" si="17"/>
        <v>21.53</v>
      </c>
      <c r="Q36" s="15">
        <f t="shared" si="18"/>
        <v>52.06</v>
      </c>
      <c r="R36" s="15">
        <f t="shared" si="19"/>
        <v>21.53</v>
      </c>
      <c r="S36" s="15">
        <f t="shared" si="20"/>
        <v>9999</v>
      </c>
      <c r="T36" s="16">
        <f t="shared" si="2"/>
        <v>22000</v>
      </c>
      <c r="U36" s="16">
        <f t="shared" si="3"/>
        <v>25000</v>
      </c>
      <c r="V36" s="16">
        <f t="shared" si="4"/>
        <v>40</v>
      </c>
      <c r="W36" s="10">
        <f t="shared" si="21"/>
        <v>22040</v>
      </c>
      <c r="X36" s="10">
        <f t="shared" si="22"/>
        <v>99999</v>
      </c>
      <c r="Y36" s="10">
        <f t="shared" si="5"/>
        <v>22</v>
      </c>
      <c r="Z36" s="10">
        <f t="shared" si="6"/>
        <v>27</v>
      </c>
      <c r="AA36" s="10">
        <f t="shared" si="27"/>
        <v>22040.000036</v>
      </c>
      <c r="AB36" s="10">
        <f t="shared" si="27"/>
        <v>99999.000036</v>
      </c>
      <c r="AC36" s="10">
        <f t="shared" si="8"/>
        <v>22</v>
      </c>
      <c r="AD36" s="10">
        <f t="shared" si="9"/>
        <v>56</v>
      </c>
      <c r="AE36" s="10">
        <f t="shared" si="23"/>
        <v>22040.000036</v>
      </c>
      <c r="AF36" s="10">
        <f t="shared" si="24"/>
        <v>99999.000036</v>
      </c>
      <c r="AG36" s="10">
        <f t="shared" si="10"/>
        <v>22</v>
      </c>
      <c r="AH36" s="10">
        <f t="shared" si="11"/>
        <v>56</v>
      </c>
    </row>
    <row r="37" spans="1:34" s="5" customFormat="1" ht="19.5" customHeight="1">
      <c r="A37" s="5">
        <f t="shared" si="12"/>
        <v>32</v>
      </c>
      <c r="B37" s="5">
        <f t="shared" si="13"/>
        <v>999</v>
      </c>
      <c r="C37" s="5">
        <f t="shared" si="0"/>
        <v>32</v>
      </c>
      <c r="D37" s="5">
        <f t="shared" si="14"/>
        <v>999</v>
      </c>
      <c r="E37" s="25">
        <f t="shared" si="15"/>
        <v>28</v>
      </c>
      <c r="F37" s="49">
        <v>31</v>
      </c>
      <c r="G37" s="63">
        <v>42122</v>
      </c>
      <c r="H37" s="69" t="s">
        <v>88</v>
      </c>
      <c r="I37" s="63">
        <v>2005</v>
      </c>
      <c r="J37" s="69" t="s">
        <v>58</v>
      </c>
      <c r="K37" s="29" t="s">
        <v>132</v>
      </c>
      <c r="L37" s="52" t="s">
        <v>132</v>
      </c>
      <c r="M37" s="31">
        <f t="shared" si="1"/>
        <v>0</v>
      </c>
      <c r="N37" s="32" t="str">
        <f t="shared" si="16"/>
        <v>s</v>
      </c>
      <c r="O37" s="9"/>
      <c r="P37" s="15">
        <f t="shared" si="17"/>
        <v>9999</v>
      </c>
      <c r="Q37" s="15">
        <f t="shared" si="18"/>
        <v>9999</v>
      </c>
      <c r="R37" s="15">
        <f t="shared" si="19"/>
        <v>9999</v>
      </c>
      <c r="S37" s="15">
        <f t="shared" si="20"/>
        <v>9999</v>
      </c>
      <c r="T37" s="16">
        <f t="shared" si="2"/>
        <v>28000</v>
      </c>
      <c r="U37" s="16">
        <f t="shared" si="3"/>
        <v>25000</v>
      </c>
      <c r="V37" s="16">
        <f t="shared" si="4"/>
        <v>52</v>
      </c>
      <c r="W37" s="10">
        <f t="shared" si="21"/>
        <v>28052</v>
      </c>
      <c r="X37" s="10">
        <f t="shared" si="22"/>
        <v>99999</v>
      </c>
      <c r="Y37" s="10">
        <f t="shared" si="5"/>
        <v>28</v>
      </c>
      <c r="Z37" s="10">
        <f t="shared" si="6"/>
        <v>27</v>
      </c>
      <c r="AA37" s="10">
        <f t="shared" si="27"/>
        <v>28052.000037</v>
      </c>
      <c r="AB37" s="10">
        <f t="shared" si="27"/>
        <v>99999.000037</v>
      </c>
      <c r="AC37" s="10">
        <f t="shared" si="8"/>
        <v>32</v>
      </c>
      <c r="AD37" s="10">
        <f t="shared" si="9"/>
        <v>57</v>
      </c>
      <c r="AE37" s="10">
        <f t="shared" si="23"/>
        <v>28052.000037</v>
      </c>
      <c r="AF37" s="10">
        <f t="shared" si="24"/>
        <v>99999.000037</v>
      </c>
      <c r="AG37" s="10">
        <f t="shared" si="10"/>
        <v>32</v>
      </c>
      <c r="AH37" s="10">
        <f t="shared" si="11"/>
        <v>57</v>
      </c>
    </row>
    <row r="38" spans="1:34" s="5" customFormat="1" ht="19.5" customHeight="1">
      <c r="A38" s="5">
        <f t="shared" si="12"/>
        <v>18</v>
      </c>
      <c r="B38" s="5">
        <f t="shared" si="13"/>
        <v>999</v>
      </c>
      <c r="C38" s="5">
        <f t="shared" si="0"/>
        <v>18</v>
      </c>
      <c r="D38" s="5">
        <f t="shared" si="14"/>
        <v>999</v>
      </c>
      <c r="E38" s="41">
        <f t="shared" si="15"/>
        <v>18</v>
      </c>
      <c r="F38" s="50">
        <v>32</v>
      </c>
      <c r="G38" s="57">
        <v>36852</v>
      </c>
      <c r="H38" s="60" t="s">
        <v>89</v>
      </c>
      <c r="I38" s="57">
        <v>2006</v>
      </c>
      <c r="J38" s="60" t="s">
        <v>90</v>
      </c>
      <c r="K38" s="47">
        <v>20.94</v>
      </c>
      <c r="L38" s="53">
        <v>20.6</v>
      </c>
      <c r="M38" s="46">
        <f t="shared" si="1"/>
        <v>20.6</v>
      </c>
      <c r="N38" s="48" t="str">
        <f t="shared" si="16"/>
        <v>s</v>
      </c>
      <c r="O38" s="9"/>
      <c r="P38" s="15">
        <f t="shared" si="17"/>
        <v>20.6</v>
      </c>
      <c r="Q38" s="15">
        <f t="shared" si="18"/>
        <v>41.540000000000006</v>
      </c>
      <c r="R38" s="15">
        <f t="shared" si="19"/>
        <v>20.6</v>
      </c>
      <c r="S38" s="15">
        <f t="shared" si="20"/>
        <v>9999</v>
      </c>
      <c r="T38" s="16">
        <f t="shared" si="2"/>
        <v>18000</v>
      </c>
      <c r="U38" s="16">
        <f t="shared" si="3"/>
        <v>25000</v>
      </c>
      <c r="V38" s="16">
        <f t="shared" si="4"/>
        <v>18</v>
      </c>
      <c r="W38" s="10">
        <f t="shared" si="21"/>
        <v>18018</v>
      </c>
      <c r="X38" s="10">
        <f t="shared" si="22"/>
        <v>99999</v>
      </c>
      <c r="Y38" s="10">
        <f t="shared" si="5"/>
        <v>18</v>
      </c>
      <c r="Z38" s="10">
        <f t="shared" si="6"/>
        <v>27</v>
      </c>
      <c r="AA38" s="10">
        <f t="shared" si="27"/>
        <v>18018.000038</v>
      </c>
      <c r="AB38" s="10">
        <f t="shared" si="27"/>
        <v>99999.000038</v>
      </c>
      <c r="AC38" s="10">
        <f t="shared" si="8"/>
        <v>18</v>
      </c>
      <c r="AD38" s="10">
        <f t="shared" si="9"/>
        <v>58</v>
      </c>
      <c r="AE38" s="10">
        <f t="shared" si="23"/>
        <v>18018.000038</v>
      </c>
      <c r="AF38" s="10">
        <f t="shared" si="24"/>
        <v>99999.000038</v>
      </c>
      <c r="AG38" s="10">
        <f t="shared" si="10"/>
        <v>18</v>
      </c>
      <c r="AH38" s="10">
        <f t="shared" si="11"/>
        <v>58</v>
      </c>
    </row>
    <row r="39" spans="1:34" s="5" customFormat="1" ht="19.5" customHeight="1" thickBot="1">
      <c r="A39" s="5">
        <f t="shared" si="12"/>
        <v>999</v>
      </c>
      <c r="B39" s="5">
        <f t="shared" si="13"/>
        <v>999</v>
      </c>
      <c r="C39" s="5">
        <f t="shared" si="0"/>
        <v>999</v>
      </c>
      <c r="D39" s="5">
        <f t="shared" si="14"/>
        <v>999</v>
      </c>
      <c r="E39" s="33">
        <f t="shared" si="15"/>
        <v>999</v>
      </c>
      <c r="F39" s="51"/>
      <c r="G39" s="81"/>
      <c r="H39" s="71"/>
      <c r="I39" s="81"/>
      <c r="J39" s="71"/>
      <c r="K39" s="37"/>
      <c r="L39" s="54"/>
      <c r="M39" s="39">
        <f t="shared" si="1"/>
        <v>0</v>
      </c>
      <c r="N39" s="40">
        <f t="shared" si="16"/>
      </c>
      <c r="O39" s="9"/>
      <c r="P39" s="15">
        <f t="shared" si="17"/>
        <v>9999</v>
      </c>
      <c r="Q39" s="15">
        <f t="shared" si="18"/>
        <v>9999</v>
      </c>
      <c r="R39" s="15">
        <f t="shared" si="19"/>
        <v>9999</v>
      </c>
      <c r="S39" s="15">
        <f t="shared" si="20"/>
        <v>9999</v>
      </c>
      <c r="T39" s="16">
        <f aca="true" t="shared" si="28" ref="T39:T72">RANK(R39,$R$7:$R$72,1)*1000</f>
        <v>28000</v>
      </c>
      <c r="U39" s="16">
        <f aca="true" t="shared" si="29" ref="U39:U72">RANK(S39,$S$7:$S$72,1)*1000</f>
        <v>25000</v>
      </c>
      <c r="V39" s="16">
        <f aca="true" t="shared" si="30" ref="V39:V72">RANK(Q39,$Q$7:$Q$72,1)</f>
        <v>52</v>
      </c>
      <c r="W39" s="10">
        <f t="shared" si="21"/>
        <v>99999</v>
      </c>
      <c r="X39" s="10">
        <f t="shared" si="22"/>
        <v>99999</v>
      </c>
      <c r="Y39" s="10">
        <f aca="true" t="shared" si="31" ref="Y39:Y72">RANK(W39,$W$7:$W$72,1)</f>
        <v>33</v>
      </c>
      <c r="Z39" s="10">
        <f aca="true" t="shared" si="32" ref="Z39:Z72">RANK(X39,$X$7:$X$72,1)</f>
        <v>27</v>
      </c>
      <c r="AA39" s="10">
        <f t="shared" si="27"/>
        <v>99999.000039</v>
      </c>
      <c r="AB39" s="10">
        <f t="shared" si="27"/>
        <v>99999.000039</v>
      </c>
      <c r="AC39" s="10">
        <f aca="true" t="shared" si="33" ref="AC39:AC72">RANK(AA39,$AA$7:$AA$72,1)</f>
        <v>33</v>
      </c>
      <c r="AD39" s="10">
        <f aca="true" t="shared" si="34" ref="AD39:AD72">RANK(AB39,$AB$7:$AB$72,1)</f>
        <v>59</v>
      </c>
      <c r="AE39" s="10">
        <f t="shared" si="23"/>
        <v>99999.000039</v>
      </c>
      <c r="AF39" s="10">
        <f t="shared" si="24"/>
        <v>99999.000039</v>
      </c>
      <c r="AG39" s="10">
        <f aca="true" t="shared" si="35" ref="AG39:AG72">RANK(AE39,$AE$7:$AE$72,1)</f>
        <v>33</v>
      </c>
      <c r="AH39" s="10">
        <f aca="true" t="shared" si="36" ref="AH39:AH72">RANK(AF39,$AF$7:$AF$72,1)</f>
        <v>59</v>
      </c>
    </row>
    <row r="40" spans="1:34" s="5" customFormat="1" ht="19.5" customHeight="1">
      <c r="A40" s="5">
        <f t="shared" si="12"/>
        <v>999</v>
      </c>
      <c r="B40" s="5">
        <f t="shared" si="13"/>
        <v>999</v>
      </c>
      <c r="C40" s="5">
        <f t="shared" si="0"/>
        <v>999</v>
      </c>
      <c r="D40" s="5">
        <f t="shared" si="14"/>
        <v>999</v>
      </c>
      <c r="E40" s="64">
        <f t="shared" si="15"/>
        <v>999</v>
      </c>
      <c r="F40" s="65"/>
      <c r="G40" s="80"/>
      <c r="H40" s="61"/>
      <c r="I40" s="80"/>
      <c r="J40" s="61"/>
      <c r="K40" s="55"/>
      <c r="L40" s="66"/>
      <c r="M40" s="67">
        <f t="shared" si="1"/>
        <v>0</v>
      </c>
      <c r="N40" s="68">
        <f t="shared" si="16"/>
      </c>
      <c r="O40" s="9"/>
      <c r="P40" s="15">
        <f t="shared" si="17"/>
        <v>9999</v>
      </c>
      <c r="Q40" s="15">
        <f t="shared" si="18"/>
        <v>9999</v>
      </c>
      <c r="R40" s="15">
        <f t="shared" si="19"/>
        <v>9999</v>
      </c>
      <c r="S40" s="15">
        <f t="shared" si="20"/>
        <v>9999</v>
      </c>
      <c r="T40" s="16">
        <f t="shared" si="28"/>
        <v>28000</v>
      </c>
      <c r="U40" s="16">
        <f t="shared" si="29"/>
        <v>25000</v>
      </c>
      <c r="V40" s="16">
        <f t="shared" si="30"/>
        <v>52</v>
      </c>
      <c r="W40" s="10">
        <f t="shared" si="21"/>
        <v>99999</v>
      </c>
      <c r="X40" s="10">
        <f t="shared" si="22"/>
        <v>99999</v>
      </c>
      <c r="Y40" s="10">
        <f t="shared" si="31"/>
        <v>33</v>
      </c>
      <c r="Z40" s="10">
        <f t="shared" si="32"/>
        <v>27</v>
      </c>
      <c r="AA40" s="10">
        <f t="shared" si="27"/>
        <v>99999.00004</v>
      </c>
      <c r="AB40" s="10">
        <f t="shared" si="27"/>
        <v>99999.00004</v>
      </c>
      <c r="AC40" s="10">
        <f t="shared" si="33"/>
        <v>34</v>
      </c>
      <c r="AD40" s="10">
        <f t="shared" si="34"/>
        <v>60</v>
      </c>
      <c r="AE40" s="10">
        <f t="shared" si="23"/>
        <v>99999.00004</v>
      </c>
      <c r="AF40" s="10">
        <f t="shared" si="24"/>
        <v>99999.00004</v>
      </c>
      <c r="AG40" s="10">
        <f t="shared" si="35"/>
        <v>34</v>
      </c>
      <c r="AH40" s="10">
        <f t="shared" si="36"/>
        <v>60</v>
      </c>
    </row>
    <row r="41" spans="1:34" s="5" customFormat="1" ht="19.5" customHeight="1">
      <c r="A41" s="5">
        <f t="shared" si="12"/>
        <v>999</v>
      </c>
      <c r="B41" s="5">
        <f t="shared" si="13"/>
        <v>999</v>
      </c>
      <c r="C41" s="5">
        <f t="shared" si="0"/>
        <v>999</v>
      </c>
      <c r="D41" s="5">
        <f t="shared" si="14"/>
        <v>999</v>
      </c>
      <c r="E41" s="41">
        <f t="shared" si="15"/>
        <v>999</v>
      </c>
      <c r="F41" s="50"/>
      <c r="G41" s="58"/>
      <c r="H41" s="60"/>
      <c r="I41" s="58"/>
      <c r="J41" s="60"/>
      <c r="K41" s="47"/>
      <c r="L41" s="53"/>
      <c r="M41" s="46">
        <f t="shared" si="1"/>
        <v>0</v>
      </c>
      <c r="N41" s="48">
        <f t="shared" si="16"/>
      </c>
      <c r="O41" s="9"/>
      <c r="P41" s="15">
        <f t="shared" si="17"/>
        <v>9999</v>
      </c>
      <c r="Q41" s="15">
        <f t="shared" si="18"/>
        <v>9999</v>
      </c>
      <c r="R41" s="15">
        <f t="shared" si="19"/>
        <v>9999</v>
      </c>
      <c r="S41" s="15">
        <f t="shared" si="20"/>
        <v>9999</v>
      </c>
      <c r="T41" s="16">
        <f t="shared" si="28"/>
        <v>28000</v>
      </c>
      <c r="U41" s="16">
        <f t="shared" si="29"/>
        <v>25000</v>
      </c>
      <c r="V41" s="16">
        <f t="shared" si="30"/>
        <v>52</v>
      </c>
      <c r="W41" s="10">
        <f t="shared" si="21"/>
        <v>99999</v>
      </c>
      <c r="X41" s="10">
        <f t="shared" si="22"/>
        <v>99999</v>
      </c>
      <c r="Y41" s="10">
        <f t="shared" si="31"/>
        <v>33</v>
      </c>
      <c r="Z41" s="10">
        <f t="shared" si="32"/>
        <v>27</v>
      </c>
      <c r="AA41" s="10">
        <f t="shared" si="27"/>
        <v>99999.000041</v>
      </c>
      <c r="AB41" s="10">
        <f t="shared" si="27"/>
        <v>99999.000041</v>
      </c>
      <c r="AC41" s="10">
        <f t="shared" si="33"/>
        <v>35</v>
      </c>
      <c r="AD41" s="10">
        <f t="shared" si="34"/>
        <v>61</v>
      </c>
      <c r="AE41" s="10">
        <f t="shared" si="23"/>
        <v>99999.000041</v>
      </c>
      <c r="AF41" s="10">
        <f t="shared" si="24"/>
        <v>99999.000041</v>
      </c>
      <c r="AG41" s="10">
        <f t="shared" si="35"/>
        <v>35</v>
      </c>
      <c r="AH41" s="10">
        <f t="shared" si="36"/>
        <v>61</v>
      </c>
    </row>
    <row r="42" spans="1:34" s="5" customFormat="1" ht="19.5" customHeight="1" thickBot="1">
      <c r="A42" s="5">
        <f t="shared" si="12"/>
        <v>999</v>
      </c>
      <c r="B42" s="5">
        <f t="shared" si="13"/>
        <v>999</v>
      </c>
      <c r="C42" s="5">
        <f t="shared" si="0"/>
        <v>999</v>
      </c>
      <c r="D42" s="5">
        <f t="shared" si="14"/>
        <v>999</v>
      </c>
      <c r="E42" s="72">
        <f t="shared" si="15"/>
        <v>999</v>
      </c>
      <c r="F42" s="73"/>
      <c r="G42" s="82"/>
      <c r="H42" s="75"/>
      <c r="I42" s="82"/>
      <c r="J42" s="75"/>
      <c r="K42" s="76"/>
      <c r="L42" s="77"/>
      <c r="M42" s="78">
        <f t="shared" si="1"/>
        <v>0</v>
      </c>
      <c r="N42" s="79">
        <f aca="true" t="shared" si="37" ref="N42:N68">IF(I42="","",IF(OR(I42=2005,I42=2006),"s",IF(OR(I42=2007,I42=2008),"m","")))</f>
      </c>
      <c r="O42" s="9"/>
      <c r="P42" s="15">
        <f t="shared" si="17"/>
        <v>9999</v>
      </c>
      <c r="Q42" s="15">
        <f t="shared" si="18"/>
        <v>9999</v>
      </c>
      <c r="R42" s="15">
        <f t="shared" si="19"/>
        <v>9999</v>
      </c>
      <c r="S42" s="15">
        <f t="shared" si="20"/>
        <v>9999</v>
      </c>
      <c r="T42" s="16">
        <f t="shared" si="28"/>
        <v>28000</v>
      </c>
      <c r="U42" s="16">
        <f t="shared" si="29"/>
        <v>25000</v>
      </c>
      <c r="V42" s="16">
        <f t="shared" si="30"/>
        <v>52</v>
      </c>
      <c r="W42" s="10">
        <f t="shared" si="21"/>
        <v>99999</v>
      </c>
      <c r="X42" s="10">
        <f t="shared" si="22"/>
        <v>99999</v>
      </c>
      <c r="Y42" s="10">
        <f t="shared" si="31"/>
        <v>33</v>
      </c>
      <c r="Z42" s="10">
        <f t="shared" si="32"/>
        <v>27</v>
      </c>
      <c r="AA42" s="10">
        <f t="shared" si="27"/>
        <v>99999.000042</v>
      </c>
      <c r="AB42" s="10">
        <f t="shared" si="27"/>
        <v>99999.000042</v>
      </c>
      <c r="AC42" s="10">
        <f t="shared" si="33"/>
        <v>36</v>
      </c>
      <c r="AD42" s="10">
        <f t="shared" si="34"/>
        <v>62</v>
      </c>
      <c r="AE42" s="10">
        <f t="shared" si="23"/>
        <v>99999.000042</v>
      </c>
      <c r="AF42" s="10">
        <f t="shared" si="24"/>
        <v>99999.000042</v>
      </c>
      <c r="AG42" s="10">
        <f t="shared" si="35"/>
        <v>36</v>
      </c>
      <c r="AH42" s="10">
        <f t="shared" si="36"/>
        <v>62</v>
      </c>
    </row>
    <row r="43" spans="1:34" s="5" customFormat="1" ht="19.5" customHeight="1">
      <c r="A43" s="5">
        <f t="shared" si="12"/>
        <v>999</v>
      </c>
      <c r="B43" s="5">
        <f t="shared" si="13"/>
        <v>18</v>
      </c>
      <c r="C43" s="5">
        <f t="shared" si="0"/>
        <v>999</v>
      </c>
      <c r="D43" s="5">
        <f t="shared" si="14"/>
        <v>18</v>
      </c>
      <c r="E43" s="25">
        <f t="shared" si="15"/>
        <v>18</v>
      </c>
      <c r="F43" s="49">
        <v>33</v>
      </c>
      <c r="G43" s="63">
        <v>61042</v>
      </c>
      <c r="H43" s="69" t="s">
        <v>91</v>
      </c>
      <c r="I43" s="63">
        <v>2007</v>
      </c>
      <c r="J43" s="69" t="s">
        <v>64</v>
      </c>
      <c r="K43" s="29">
        <v>22.98</v>
      </c>
      <c r="L43" s="52">
        <v>22.87</v>
      </c>
      <c r="M43" s="31">
        <f t="shared" si="1"/>
        <v>22.87</v>
      </c>
      <c r="N43" s="32" t="str">
        <f t="shared" si="37"/>
        <v>m</v>
      </c>
      <c r="O43" s="9"/>
      <c r="P43" s="15">
        <f t="shared" si="17"/>
        <v>22.87</v>
      </c>
      <c r="Q43" s="15">
        <f t="shared" si="18"/>
        <v>45.85</v>
      </c>
      <c r="R43" s="15">
        <f t="shared" si="19"/>
        <v>9999</v>
      </c>
      <c r="S43" s="15">
        <f t="shared" si="20"/>
        <v>22.87</v>
      </c>
      <c r="T43" s="16">
        <f t="shared" si="28"/>
        <v>28000</v>
      </c>
      <c r="U43" s="16">
        <f t="shared" si="29"/>
        <v>18000</v>
      </c>
      <c r="V43" s="16">
        <f t="shared" si="30"/>
        <v>33</v>
      </c>
      <c r="W43" s="10">
        <f t="shared" si="21"/>
        <v>99999</v>
      </c>
      <c r="X43" s="10">
        <f t="shared" si="22"/>
        <v>18033</v>
      </c>
      <c r="Y43" s="10">
        <f t="shared" si="31"/>
        <v>33</v>
      </c>
      <c r="Z43" s="10">
        <f t="shared" si="32"/>
        <v>18</v>
      </c>
      <c r="AA43" s="10">
        <f t="shared" si="27"/>
        <v>99999.000043</v>
      </c>
      <c r="AB43" s="10">
        <f t="shared" si="27"/>
        <v>18033.000043</v>
      </c>
      <c r="AC43" s="10">
        <f t="shared" si="33"/>
        <v>37</v>
      </c>
      <c r="AD43" s="10">
        <f t="shared" si="34"/>
        <v>18</v>
      </c>
      <c r="AE43" s="10">
        <f t="shared" si="23"/>
        <v>99999.000043</v>
      </c>
      <c r="AF43" s="10">
        <f t="shared" si="24"/>
        <v>18033.000043</v>
      </c>
      <c r="AG43" s="10">
        <f t="shared" si="35"/>
        <v>37</v>
      </c>
      <c r="AH43" s="10">
        <f t="shared" si="36"/>
        <v>18</v>
      </c>
    </row>
    <row r="44" spans="1:34" s="5" customFormat="1" ht="19.5" customHeight="1">
      <c r="A44" s="5">
        <f t="shared" si="12"/>
        <v>999</v>
      </c>
      <c r="B44" s="5">
        <f t="shared" si="13"/>
        <v>12</v>
      </c>
      <c r="C44" s="5">
        <f t="shared" si="0"/>
        <v>999</v>
      </c>
      <c r="D44" s="5">
        <f t="shared" si="14"/>
        <v>12</v>
      </c>
      <c r="E44" s="41">
        <f t="shared" si="15"/>
        <v>12</v>
      </c>
      <c r="F44" s="50">
        <v>34</v>
      </c>
      <c r="G44" s="57">
        <v>49942</v>
      </c>
      <c r="H44" s="60" t="s">
        <v>92</v>
      </c>
      <c r="I44" s="57">
        <v>2008</v>
      </c>
      <c r="J44" s="60" t="s">
        <v>93</v>
      </c>
      <c r="K44" s="47">
        <v>21.18</v>
      </c>
      <c r="L44" s="53">
        <v>22.47</v>
      </c>
      <c r="M44" s="46">
        <f t="shared" si="1"/>
        <v>21.18</v>
      </c>
      <c r="N44" s="48" t="str">
        <f t="shared" si="37"/>
        <v>m</v>
      </c>
      <c r="O44" s="9"/>
      <c r="P44" s="15">
        <f t="shared" si="17"/>
        <v>21.18</v>
      </c>
      <c r="Q44" s="15">
        <f t="shared" si="18"/>
        <v>43.65</v>
      </c>
      <c r="R44" s="15">
        <f t="shared" si="19"/>
        <v>9999</v>
      </c>
      <c r="S44" s="15">
        <f t="shared" si="20"/>
        <v>21.18</v>
      </c>
      <c r="T44" s="16">
        <f t="shared" si="28"/>
        <v>28000</v>
      </c>
      <c r="U44" s="16">
        <f t="shared" si="29"/>
        <v>12000</v>
      </c>
      <c r="V44" s="16">
        <f t="shared" si="30"/>
        <v>25</v>
      </c>
      <c r="W44" s="10">
        <f t="shared" si="21"/>
        <v>99999</v>
      </c>
      <c r="X44" s="10">
        <f t="shared" si="22"/>
        <v>12025</v>
      </c>
      <c r="Y44" s="10">
        <f t="shared" si="31"/>
        <v>33</v>
      </c>
      <c r="Z44" s="10">
        <f t="shared" si="32"/>
        <v>12</v>
      </c>
      <c r="AA44" s="10">
        <f t="shared" si="27"/>
        <v>99999.000044</v>
      </c>
      <c r="AB44" s="10">
        <f t="shared" si="27"/>
        <v>12025.000044</v>
      </c>
      <c r="AC44" s="10">
        <f t="shared" si="33"/>
        <v>38</v>
      </c>
      <c r="AD44" s="10">
        <f t="shared" si="34"/>
        <v>12</v>
      </c>
      <c r="AE44" s="10">
        <f t="shared" si="23"/>
        <v>99999.000044</v>
      </c>
      <c r="AF44" s="10">
        <f t="shared" si="24"/>
        <v>12025.000044</v>
      </c>
      <c r="AG44" s="10">
        <f t="shared" si="35"/>
        <v>38</v>
      </c>
      <c r="AH44" s="10">
        <f t="shared" si="36"/>
        <v>12</v>
      </c>
    </row>
    <row r="45" spans="1:34" s="5" customFormat="1" ht="19.5" customHeight="1" thickBot="1">
      <c r="A45" s="5">
        <f t="shared" si="12"/>
        <v>999</v>
      </c>
      <c r="B45" s="5">
        <f t="shared" si="13"/>
        <v>25</v>
      </c>
      <c r="C45" s="5">
        <f t="shared" si="0"/>
        <v>999</v>
      </c>
      <c r="D45" s="5">
        <f t="shared" si="14"/>
        <v>25</v>
      </c>
      <c r="E45" s="33">
        <f t="shared" si="15"/>
        <v>25</v>
      </c>
      <c r="F45" s="51">
        <v>35</v>
      </c>
      <c r="G45" s="70">
        <v>63102</v>
      </c>
      <c r="H45" s="71" t="s">
        <v>94</v>
      </c>
      <c r="I45" s="70">
        <v>2007</v>
      </c>
      <c r="J45" s="71" t="s">
        <v>95</v>
      </c>
      <c r="K45" s="37" t="s">
        <v>132</v>
      </c>
      <c r="L45" s="54" t="s">
        <v>132</v>
      </c>
      <c r="M45" s="39">
        <f t="shared" si="1"/>
        <v>0</v>
      </c>
      <c r="N45" s="40" t="str">
        <f t="shared" si="37"/>
        <v>m</v>
      </c>
      <c r="O45" s="9"/>
      <c r="P45" s="15">
        <f t="shared" si="17"/>
        <v>9999</v>
      </c>
      <c r="Q45" s="15">
        <f t="shared" si="18"/>
        <v>9999</v>
      </c>
      <c r="R45" s="15">
        <f t="shared" si="19"/>
        <v>9999</v>
      </c>
      <c r="S45" s="15">
        <f t="shared" si="20"/>
        <v>9999</v>
      </c>
      <c r="T45" s="16">
        <f t="shared" si="28"/>
        <v>28000</v>
      </c>
      <c r="U45" s="16">
        <f t="shared" si="29"/>
        <v>25000</v>
      </c>
      <c r="V45" s="16">
        <f t="shared" si="30"/>
        <v>52</v>
      </c>
      <c r="W45" s="10">
        <f t="shared" si="21"/>
        <v>99999</v>
      </c>
      <c r="X45" s="10">
        <f t="shared" si="22"/>
        <v>25052</v>
      </c>
      <c r="Y45" s="10">
        <f t="shared" si="31"/>
        <v>33</v>
      </c>
      <c r="Z45" s="10">
        <f t="shared" si="32"/>
        <v>25</v>
      </c>
      <c r="AA45" s="10">
        <f t="shared" si="27"/>
        <v>99999.000045</v>
      </c>
      <c r="AB45" s="10">
        <f t="shared" si="27"/>
        <v>25052.000045</v>
      </c>
      <c r="AC45" s="10">
        <f t="shared" si="33"/>
        <v>39</v>
      </c>
      <c r="AD45" s="10">
        <f t="shared" si="34"/>
        <v>25</v>
      </c>
      <c r="AE45" s="10">
        <f t="shared" si="23"/>
        <v>99999.000045</v>
      </c>
      <c r="AF45" s="10">
        <f t="shared" si="24"/>
        <v>25052.000045</v>
      </c>
      <c r="AG45" s="10">
        <f t="shared" si="35"/>
        <v>39</v>
      </c>
      <c r="AH45" s="10">
        <f t="shared" si="36"/>
        <v>25</v>
      </c>
    </row>
    <row r="46" spans="1:34" s="5" customFormat="1" ht="19.5" customHeight="1">
      <c r="A46" s="5">
        <f t="shared" si="12"/>
        <v>999</v>
      </c>
      <c r="B46" s="5">
        <f t="shared" si="13"/>
        <v>20</v>
      </c>
      <c r="C46" s="5">
        <f t="shared" si="0"/>
        <v>999</v>
      </c>
      <c r="D46" s="5">
        <f t="shared" si="14"/>
        <v>20</v>
      </c>
      <c r="E46" s="64">
        <f t="shared" si="15"/>
        <v>20</v>
      </c>
      <c r="F46" s="65">
        <v>36</v>
      </c>
      <c r="G46" s="59">
        <v>30892</v>
      </c>
      <c r="H46" s="61" t="s">
        <v>96</v>
      </c>
      <c r="I46" s="59">
        <v>2008</v>
      </c>
      <c r="J46" s="61" t="s">
        <v>54</v>
      </c>
      <c r="K46" s="55">
        <v>35.19</v>
      </c>
      <c r="L46" s="66">
        <v>23.41</v>
      </c>
      <c r="M46" s="67">
        <f t="shared" si="1"/>
        <v>23.41</v>
      </c>
      <c r="N46" s="68" t="str">
        <f t="shared" si="37"/>
        <v>m</v>
      </c>
      <c r="O46" s="9"/>
      <c r="P46" s="15">
        <f t="shared" si="17"/>
        <v>23.41</v>
      </c>
      <c r="Q46" s="15">
        <f t="shared" si="18"/>
        <v>58.599999999999994</v>
      </c>
      <c r="R46" s="15">
        <f t="shared" si="19"/>
        <v>9999</v>
      </c>
      <c r="S46" s="15">
        <f t="shared" si="20"/>
        <v>23.41</v>
      </c>
      <c r="T46" s="16">
        <f t="shared" si="28"/>
        <v>28000</v>
      </c>
      <c r="U46" s="16">
        <f t="shared" si="29"/>
        <v>20000</v>
      </c>
      <c r="V46" s="16">
        <f t="shared" si="30"/>
        <v>42</v>
      </c>
      <c r="W46" s="10">
        <f t="shared" si="21"/>
        <v>99999</v>
      </c>
      <c r="X46" s="10">
        <f t="shared" si="22"/>
        <v>20042</v>
      </c>
      <c r="Y46" s="10">
        <f t="shared" si="31"/>
        <v>33</v>
      </c>
      <c r="Z46" s="10">
        <f t="shared" si="32"/>
        <v>20</v>
      </c>
      <c r="AA46" s="10">
        <f t="shared" si="27"/>
        <v>99999.000046</v>
      </c>
      <c r="AB46" s="10">
        <f t="shared" si="27"/>
        <v>20042.000046</v>
      </c>
      <c r="AC46" s="10">
        <f t="shared" si="33"/>
        <v>40</v>
      </c>
      <c r="AD46" s="10">
        <f t="shared" si="34"/>
        <v>20</v>
      </c>
      <c r="AE46" s="10">
        <f t="shared" si="23"/>
        <v>99999.000046</v>
      </c>
      <c r="AF46" s="10">
        <f t="shared" si="24"/>
        <v>20042.000046</v>
      </c>
      <c r="AG46" s="10">
        <f t="shared" si="35"/>
        <v>40</v>
      </c>
      <c r="AH46" s="10">
        <f t="shared" si="36"/>
        <v>20</v>
      </c>
    </row>
    <row r="47" spans="1:34" s="5" customFormat="1" ht="19.5" customHeight="1">
      <c r="A47" s="5">
        <f t="shared" si="12"/>
        <v>999</v>
      </c>
      <c r="B47" s="5">
        <f t="shared" si="13"/>
        <v>22</v>
      </c>
      <c r="C47" s="5">
        <f t="shared" si="0"/>
        <v>999</v>
      </c>
      <c r="D47" s="5">
        <f t="shared" si="14"/>
        <v>22</v>
      </c>
      <c r="E47" s="41">
        <f t="shared" si="15"/>
        <v>22</v>
      </c>
      <c r="F47" s="50">
        <v>37</v>
      </c>
      <c r="G47" s="57">
        <v>63092</v>
      </c>
      <c r="H47" s="60" t="s">
        <v>97</v>
      </c>
      <c r="I47" s="57">
        <v>2007</v>
      </c>
      <c r="J47" s="60" t="s">
        <v>56</v>
      </c>
      <c r="K47" s="47">
        <v>25.57</v>
      </c>
      <c r="L47" s="53">
        <v>24.38</v>
      </c>
      <c r="M47" s="46">
        <f t="shared" si="1"/>
        <v>24.38</v>
      </c>
      <c r="N47" s="48" t="str">
        <f t="shared" si="37"/>
        <v>m</v>
      </c>
      <c r="O47" s="9"/>
      <c r="P47" s="15">
        <f t="shared" si="17"/>
        <v>24.38</v>
      </c>
      <c r="Q47" s="15">
        <f t="shared" si="18"/>
        <v>49.95</v>
      </c>
      <c r="R47" s="15">
        <f t="shared" si="19"/>
        <v>9999</v>
      </c>
      <c r="S47" s="15">
        <f t="shared" si="20"/>
        <v>24.38</v>
      </c>
      <c r="T47" s="16">
        <f t="shared" si="28"/>
        <v>28000</v>
      </c>
      <c r="U47" s="16">
        <f t="shared" si="29"/>
        <v>22000</v>
      </c>
      <c r="V47" s="16">
        <f t="shared" si="30"/>
        <v>38</v>
      </c>
      <c r="W47" s="10">
        <f t="shared" si="21"/>
        <v>99999</v>
      </c>
      <c r="X47" s="10">
        <f t="shared" si="22"/>
        <v>22038</v>
      </c>
      <c r="Y47" s="10">
        <f t="shared" si="31"/>
        <v>33</v>
      </c>
      <c r="Z47" s="10">
        <f t="shared" si="32"/>
        <v>22</v>
      </c>
      <c r="AA47" s="10">
        <f t="shared" si="27"/>
        <v>99999.000047</v>
      </c>
      <c r="AB47" s="10">
        <f t="shared" si="27"/>
        <v>22038.000047</v>
      </c>
      <c r="AC47" s="10">
        <f t="shared" si="33"/>
        <v>41</v>
      </c>
      <c r="AD47" s="10">
        <f t="shared" si="34"/>
        <v>22</v>
      </c>
      <c r="AE47" s="10">
        <f t="shared" si="23"/>
        <v>99999.000047</v>
      </c>
      <c r="AF47" s="10">
        <f t="shared" si="24"/>
        <v>22038.000047</v>
      </c>
      <c r="AG47" s="10">
        <f t="shared" si="35"/>
        <v>41</v>
      </c>
      <c r="AH47" s="10">
        <f t="shared" si="36"/>
        <v>22</v>
      </c>
    </row>
    <row r="48" spans="1:34" s="5" customFormat="1" ht="19.5" customHeight="1" thickBot="1">
      <c r="A48" s="5">
        <f t="shared" si="12"/>
        <v>999</v>
      </c>
      <c r="B48" s="5">
        <f t="shared" si="13"/>
        <v>15</v>
      </c>
      <c r="C48" s="5">
        <f t="shared" si="0"/>
        <v>999</v>
      </c>
      <c r="D48" s="5">
        <f t="shared" si="14"/>
        <v>15</v>
      </c>
      <c r="E48" s="72">
        <f t="shared" si="15"/>
        <v>15</v>
      </c>
      <c r="F48" s="73">
        <v>38</v>
      </c>
      <c r="G48" s="74">
        <v>63362</v>
      </c>
      <c r="H48" s="75" t="s">
        <v>98</v>
      </c>
      <c r="I48" s="74">
        <v>2007</v>
      </c>
      <c r="J48" s="75" t="s">
        <v>99</v>
      </c>
      <c r="K48" s="76">
        <v>21.88</v>
      </c>
      <c r="L48" s="77">
        <v>21.91</v>
      </c>
      <c r="M48" s="78">
        <f t="shared" si="1"/>
        <v>21.88</v>
      </c>
      <c r="N48" s="79" t="str">
        <f t="shared" si="37"/>
        <v>m</v>
      </c>
      <c r="O48" s="9"/>
      <c r="P48" s="15">
        <f t="shared" si="17"/>
        <v>21.88</v>
      </c>
      <c r="Q48" s="15">
        <f t="shared" si="18"/>
        <v>43.79</v>
      </c>
      <c r="R48" s="15">
        <f t="shared" si="19"/>
        <v>9999</v>
      </c>
      <c r="S48" s="15">
        <f t="shared" si="20"/>
        <v>21.88</v>
      </c>
      <c r="T48" s="16">
        <f t="shared" si="28"/>
        <v>28000</v>
      </c>
      <c r="U48" s="16">
        <f t="shared" si="29"/>
        <v>15000</v>
      </c>
      <c r="V48" s="16">
        <f t="shared" si="30"/>
        <v>26</v>
      </c>
      <c r="W48" s="10">
        <f t="shared" si="21"/>
        <v>99999</v>
      </c>
      <c r="X48" s="10">
        <f t="shared" si="22"/>
        <v>15026</v>
      </c>
      <c r="Y48" s="10">
        <f t="shared" si="31"/>
        <v>33</v>
      </c>
      <c r="Z48" s="10">
        <f t="shared" si="32"/>
        <v>15</v>
      </c>
      <c r="AA48" s="10">
        <f t="shared" si="27"/>
        <v>99999.000048</v>
      </c>
      <c r="AB48" s="10">
        <f t="shared" si="27"/>
        <v>15026.000048</v>
      </c>
      <c r="AC48" s="10">
        <f t="shared" si="33"/>
        <v>42</v>
      </c>
      <c r="AD48" s="10">
        <f t="shared" si="34"/>
        <v>15</v>
      </c>
      <c r="AE48" s="10">
        <f t="shared" si="23"/>
        <v>99999.000048</v>
      </c>
      <c r="AF48" s="10">
        <f t="shared" si="24"/>
        <v>15026.000048</v>
      </c>
      <c r="AG48" s="10">
        <f t="shared" si="35"/>
        <v>42</v>
      </c>
      <c r="AH48" s="10">
        <f t="shared" si="36"/>
        <v>15</v>
      </c>
    </row>
    <row r="49" spans="1:34" s="5" customFormat="1" ht="19.5" customHeight="1">
      <c r="A49" s="5">
        <f t="shared" si="12"/>
        <v>999</v>
      </c>
      <c r="B49" s="5">
        <f t="shared" si="13"/>
        <v>16</v>
      </c>
      <c r="C49" s="5">
        <f t="shared" si="0"/>
        <v>999</v>
      </c>
      <c r="D49" s="5">
        <f t="shared" si="14"/>
        <v>16</v>
      </c>
      <c r="E49" s="25">
        <f t="shared" si="15"/>
        <v>16</v>
      </c>
      <c r="F49" s="49">
        <v>39</v>
      </c>
      <c r="G49" s="63">
        <v>61052</v>
      </c>
      <c r="H49" s="69" t="s">
        <v>100</v>
      </c>
      <c r="I49" s="63">
        <v>2007</v>
      </c>
      <c r="J49" s="69" t="s">
        <v>64</v>
      </c>
      <c r="K49" s="29">
        <v>32.44</v>
      </c>
      <c r="L49" s="52">
        <v>22</v>
      </c>
      <c r="M49" s="31">
        <f t="shared" si="1"/>
        <v>22</v>
      </c>
      <c r="N49" s="32" t="str">
        <f t="shared" si="37"/>
        <v>m</v>
      </c>
      <c r="O49" s="9"/>
      <c r="P49" s="15">
        <f t="shared" si="17"/>
        <v>22</v>
      </c>
      <c r="Q49" s="15">
        <f t="shared" si="18"/>
        <v>54.44</v>
      </c>
      <c r="R49" s="15">
        <f t="shared" si="19"/>
        <v>9999</v>
      </c>
      <c r="S49" s="15">
        <f t="shared" si="20"/>
        <v>22</v>
      </c>
      <c r="T49" s="16">
        <f t="shared" si="28"/>
        <v>28000</v>
      </c>
      <c r="U49" s="16">
        <f t="shared" si="29"/>
        <v>16000</v>
      </c>
      <c r="V49" s="16">
        <f t="shared" si="30"/>
        <v>41</v>
      </c>
      <c r="W49" s="10">
        <f t="shared" si="21"/>
        <v>99999</v>
      </c>
      <c r="X49" s="10">
        <f t="shared" si="22"/>
        <v>16041</v>
      </c>
      <c r="Y49" s="10">
        <f t="shared" si="31"/>
        <v>33</v>
      </c>
      <c r="Z49" s="10">
        <f t="shared" si="32"/>
        <v>16</v>
      </c>
      <c r="AA49" s="10">
        <f t="shared" si="27"/>
        <v>99999.000049</v>
      </c>
      <c r="AB49" s="10">
        <f t="shared" si="27"/>
        <v>16041.000049</v>
      </c>
      <c r="AC49" s="10">
        <f t="shared" si="33"/>
        <v>43</v>
      </c>
      <c r="AD49" s="10">
        <f t="shared" si="34"/>
        <v>16</v>
      </c>
      <c r="AE49" s="10">
        <f t="shared" si="23"/>
        <v>99999.000049</v>
      </c>
      <c r="AF49" s="10">
        <f t="shared" si="24"/>
        <v>16041.000049</v>
      </c>
      <c r="AG49" s="10">
        <f t="shared" si="35"/>
        <v>43</v>
      </c>
      <c r="AH49" s="10">
        <f t="shared" si="36"/>
        <v>16</v>
      </c>
    </row>
    <row r="50" spans="1:34" s="5" customFormat="1" ht="19.5" customHeight="1">
      <c r="A50" s="5">
        <f t="shared" si="12"/>
        <v>999</v>
      </c>
      <c r="B50" s="5">
        <f t="shared" si="13"/>
        <v>7</v>
      </c>
      <c r="C50" s="5">
        <f t="shared" si="0"/>
        <v>999</v>
      </c>
      <c r="D50" s="5">
        <f t="shared" si="14"/>
        <v>7</v>
      </c>
      <c r="E50" s="41">
        <f t="shared" si="15"/>
        <v>7</v>
      </c>
      <c r="F50" s="50">
        <v>40</v>
      </c>
      <c r="G50" s="57">
        <v>31412</v>
      </c>
      <c r="H50" s="60" t="s">
        <v>101</v>
      </c>
      <c r="I50" s="57">
        <v>2007</v>
      </c>
      <c r="J50" s="60" t="s">
        <v>46</v>
      </c>
      <c r="K50" s="47">
        <v>20.4</v>
      </c>
      <c r="L50" s="53">
        <v>20.11</v>
      </c>
      <c r="M50" s="46">
        <f t="shared" si="1"/>
        <v>20.11</v>
      </c>
      <c r="N50" s="48" t="str">
        <f t="shared" si="37"/>
        <v>m</v>
      </c>
      <c r="O50" s="9"/>
      <c r="P50" s="15">
        <f t="shared" si="17"/>
        <v>20.11</v>
      </c>
      <c r="Q50" s="15">
        <f t="shared" si="18"/>
        <v>40.51</v>
      </c>
      <c r="R50" s="15">
        <f t="shared" si="19"/>
        <v>9999</v>
      </c>
      <c r="S50" s="15">
        <f t="shared" si="20"/>
        <v>20.11</v>
      </c>
      <c r="T50" s="16">
        <f t="shared" si="28"/>
        <v>28000</v>
      </c>
      <c r="U50" s="16">
        <f t="shared" si="29"/>
        <v>7000</v>
      </c>
      <c r="V50" s="16">
        <f t="shared" si="30"/>
        <v>13</v>
      </c>
      <c r="W50" s="10">
        <f t="shared" si="21"/>
        <v>99999</v>
      </c>
      <c r="X50" s="10">
        <f t="shared" si="22"/>
        <v>7013</v>
      </c>
      <c r="Y50" s="10">
        <f t="shared" si="31"/>
        <v>33</v>
      </c>
      <c r="Z50" s="10">
        <f t="shared" si="32"/>
        <v>7</v>
      </c>
      <c r="AA50" s="10">
        <f t="shared" si="27"/>
        <v>99999.00005</v>
      </c>
      <c r="AB50" s="10">
        <f t="shared" si="27"/>
        <v>7013.00005</v>
      </c>
      <c r="AC50" s="10">
        <f t="shared" si="33"/>
        <v>44</v>
      </c>
      <c r="AD50" s="10">
        <f t="shared" si="34"/>
        <v>7</v>
      </c>
      <c r="AE50" s="10">
        <f t="shared" si="23"/>
        <v>99999.00005</v>
      </c>
      <c r="AF50" s="10">
        <f t="shared" si="24"/>
        <v>7013.00005</v>
      </c>
      <c r="AG50" s="10">
        <f t="shared" si="35"/>
        <v>44</v>
      </c>
      <c r="AH50" s="10">
        <f t="shared" si="36"/>
        <v>7</v>
      </c>
    </row>
    <row r="51" spans="1:34" s="5" customFormat="1" ht="19.5" customHeight="1" thickBot="1">
      <c r="A51" s="5">
        <f t="shared" si="12"/>
        <v>999</v>
      </c>
      <c r="B51" s="5">
        <f t="shared" si="13"/>
        <v>13</v>
      </c>
      <c r="C51" s="5">
        <f t="shared" si="0"/>
        <v>999</v>
      </c>
      <c r="D51" s="5">
        <f t="shared" si="14"/>
        <v>13</v>
      </c>
      <c r="E51" s="33">
        <f t="shared" si="15"/>
        <v>13</v>
      </c>
      <c r="F51" s="51">
        <v>41</v>
      </c>
      <c r="G51" s="70">
        <v>62992</v>
      </c>
      <c r="H51" s="71" t="s">
        <v>102</v>
      </c>
      <c r="I51" s="70">
        <v>2008</v>
      </c>
      <c r="J51" s="71" t="s">
        <v>103</v>
      </c>
      <c r="K51" s="37">
        <v>24.55</v>
      </c>
      <c r="L51" s="54">
        <v>21.62</v>
      </c>
      <c r="M51" s="39">
        <f t="shared" si="1"/>
        <v>21.62</v>
      </c>
      <c r="N51" s="40" t="str">
        <f t="shared" si="37"/>
        <v>m</v>
      </c>
      <c r="O51" s="9"/>
      <c r="P51" s="15">
        <f t="shared" si="17"/>
        <v>21.62</v>
      </c>
      <c r="Q51" s="15">
        <f t="shared" si="18"/>
        <v>46.17</v>
      </c>
      <c r="R51" s="15">
        <f t="shared" si="19"/>
        <v>9999</v>
      </c>
      <c r="S51" s="15">
        <f t="shared" si="20"/>
        <v>21.62</v>
      </c>
      <c r="T51" s="16">
        <f t="shared" si="28"/>
        <v>28000</v>
      </c>
      <c r="U51" s="16">
        <f t="shared" si="29"/>
        <v>13000</v>
      </c>
      <c r="V51" s="16">
        <f t="shared" si="30"/>
        <v>34</v>
      </c>
      <c r="W51" s="10">
        <f t="shared" si="21"/>
        <v>99999</v>
      </c>
      <c r="X51" s="10">
        <f t="shared" si="22"/>
        <v>13034</v>
      </c>
      <c r="Y51" s="10">
        <f t="shared" si="31"/>
        <v>33</v>
      </c>
      <c r="Z51" s="10">
        <f t="shared" si="32"/>
        <v>13</v>
      </c>
      <c r="AA51" s="10">
        <f t="shared" si="27"/>
        <v>99999.000051</v>
      </c>
      <c r="AB51" s="10">
        <f t="shared" si="27"/>
        <v>13034.000051</v>
      </c>
      <c r="AC51" s="10">
        <f t="shared" si="33"/>
        <v>45</v>
      </c>
      <c r="AD51" s="10">
        <f t="shared" si="34"/>
        <v>13</v>
      </c>
      <c r="AE51" s="10">
        <f t="shared" si="23"/>
        <v>99999.000051</v>
      </c>
      <c r="AF51" s="10">
        <f t="shared" si="24"/>
        <v>13034.000051</v>
      </c>
      <c r="AG51" s="10">
        <f t="shared" si="35"/>
        <v>45</v>
      </c>
      <c r="AH51" s="10">
        <f t="shared" si="36"/>
        <v>13</v>
      </c>
    </row>
    <row r="52" spans="1:34" s="5" customFormat="1" ht="19.5" customHeight="1">
      <c r="A52" s="5">
        <f t="shared" si="12"/>
        <v>999</v>
      </c>
      <c r="B52" s="5">
        <f t="shared" si="13"/>
        <v>26</v>
      </c>
      <c r="C52" s="5">
        <f t="shared" si="0"/>
        <v>999</v>
      </c>
      <c r="D52" s="5">
        <f t="shared" si="14"/>
        <v>26</v>
      </c>
      <c r="E52" s="64">
        <f t="shared" si="15"/>
        <v>25</v>
      </c>
      <c r="F52" s="65">
        <v>42</v>
      </c>
      <c r="G52" s="59">
        <v>62952</v>
      </c>
      <c r="H52" s="61" t="s">
        <v>104</v>
      </c>
      <c r="I52" s="59">
        <v>2007</v>
      </c>
      <c r="J52" s="61" t="s">
        <v>105</v>
      </c>
      <c r="K52" s="55" t="s">
        <v>132</v>
      </c>
      <c r="L52" s="66" t="s">
        <v>132</v>
      </c>
      <c r="M52" s="67">
        <f t="shared" si="1"/>
        <v>0</v>
      </c>
      <c r="N52" s="68" t="str">
        <f t="shared" si="37"/>
        <v>m</v>
      </c>
      <c r="O52" s="9"/>
      <c r="P52" s="15">
        <f t="shared" si="17"/>
        <v>9999</v>
      </c>
      <c r="Q52" s="15">
        <f t="shared" si="18"/>
        <v>9999</v>
      </c>
      <c r="R52" s="15">
        <f t="shared" si="19"/>
        <v>9999</v>
      </c>
      <c r="S52" s="15">
        <f t="shared" si="20"/>
        <v>9999</v>
      </c>
      <c r="T52" s="16">
        <f t="shared" si="28"/>
        <v>28000</v>
      </c>
      <c r="U52" s="16">
        <f t="shared" si="29"/>
        <v>25000</v>
      </c>
      <c r="V52" s="16">
        <f t="shared" si="30"/>
        <v>52</v>
      </c>
      <c r="W52" s="10">
        <f t="shared" si="21"/>
        <v>99999</v>
      </c>
      <c r="X52" s="10">
        <f t="shared" si="22"/>
        <v>25052</v>
      </c>
      <c r="Y52" s="10">
        <f t="shared" si="31"/>
        <v>33</v>
      </c>
      <c r="Z52" s="10">
        <f t="shared" si="32"/>
        <v>25</v>
      </c>
      <c r="AA52" s="10">
        <f t="shared" si="27"/>
        <v>99999.000052</v>
      </c>
      <c r="AB52" s="10">
        <f t="shared" si="27"/>
        <v>25052.000052</v>
      </c>
      <c r="AC52" s="10">
        <f t="shared" si="33"/>
        <v>46</v>
      </c>
      <c r="AD52" s="10">
        <f t="shared" si="34"/>
        <v>26</v>
      </c>
      <c r="AE52" s="10">
        <f t="shared" si="23"/>
        <v>99999.000052</v>
      </c>
      <c r="AF52" s="10">
        <f t="shared" si="24"/>
        <v>25052.000052</v>
      </c>
      <c r="AG52" s="10">
        <f t="shared" si="35"/>
        <v>46</v>
      </c>
      <c r="AH52" s="10">
        <f t="shared" si="36"/>
        <v>26</v>
      </c>
    </row>
    <row r="53" spans="1:34" s="5" customFormat="1" ht="19.5" customHeight="1">
      <c r="A53" s="5">
        <f t="shared" si="12"/>
        <v>999</v>
      </c>
      <c r="B53" s="5">
        <f t="shared" si="13"/>
        <v>4</v>
      </c>
      <c r="C53" s="5">
        <f t="shared" si="0"/>
        <v>999</v>
      </c>
      <c r="D53" s="5">
        <f t="shared" si="14"/>
        <v>4</v>
      </c>
      <c r="E53" s="41">
        <f t="shared" si="15"/>
        <v>4</v>
      </c>
      <c r="F53" s="50">
        <v>43</v>
      </c>
      <c r="G53" s="57">
        <v>63022</v>
      </c>
      <c r="H53" s="60" t="s">
        <v>106</v>
      </c>
      <c r="I53" s="57">
        <v>2007</v>
      </c>
      <c r="J53" s="60" t="s">
        <v>107</v>
      </c>
      <c r="K53" s="47">
        <v>19.44</v>
      </c>
      <c r="L53" s="53">
        <v>19.52</v>
      </c>
      <c r="M53" s="46">
        <f t="shared" si="1"/>
        <v>19.44</v>
      </c>
      <c r="N53" s="48" t="str">
        <f t="shared" si="37"/>
        <v>m</v>
      </c>
      <c r="O53" s="9"/>
      <c r="P53" s="15">
        <f t="shared" si="17"/>
        <v>19.44</v>
      </c>
      <c r="Q53" s="15">
        <f t="shared" si="18"/>
        <v>38.96</v>
      </c>
      <c r="R53" s="15">
        <f t="shared" si="19"/>
        <v>9999</v>
      </c>
      <c r="S53" s="15">
        <f t="shared" si="20"/>
        <v>19.44</v>
      </c>
      <c r="T53" s="16">
        <f t="shared" si="28"/>
        <v>28000</v>
      </c>
      <c r="U53" s="16">
        <f t="shared" si="29"/>
        <v>4000</v>
      </c>
      <c r="V53" s="16">
        <f t="shared" si="30"/>
        <v>5</v>
      </c>
      <c r="W53" s="10">
        <f t="shared" si="21"/>
        <v>99999</v>
      </c>
      <c r="X53" s="10">
        <f t="shared" si="22"/>
        <v>4005</v>
      </c>
      <c r="Y53" s="10">
        <f t="shared" si="31"/>
        <v>33</v>
      </c>
      <c r="Z53" s="10">
        <f t="shared" si="32"/>
        <v>4</v>
      </c>
      <c r="AA53" s="10">
        <f t="shared" si="27"/>
        <v>99999.000053</v>
      </c>
      <c r="AB53" s="10">
        <f t="shared" si="27"/>
        <v>4005.000053</v>
      </c>
      <c r="AC53" s="10">
        <f t="shared" si="33"/>
        <v>47</v>
      </c>
      <c r="AD53" s="10">
        <f t="shared" si="34"/>
        <v>4</v>
      </c>
      <c r="AE53" s="10">
        <f t="shared" si="23"/>
        <v>99999.000053</v>
      </c>
      <c r="AF53" s="10">
        <f t="shared" si="24"/>
        <v>4005.000053</v>
      </c>
      <c r="AG53" s="10">
        <f t="shared" si="35"/>
        <v>47</v>
      </c>
      <c r="AH53" s="10">
        <f t="shared" si="36"/>
        <v>4</v>
      </c>
    </row>
    <row r="54" spans="1:34" s="5" customFormat="1" ht="19.5" customHeight="1" thickBot="1">
      <c r="A54" s="5">
        <f t="shared" si="12"/>
        <v>999</v>
      </c>
      <c r="B54" s="5">
        <f t="shared" si="13"/>
        <v>21</v>
      </c>
      <c r="C54" s="5">
        <f t="shared" si="0"/>
        <v>999</v>
      </c>
      <c r="D54" s="5">
        <f t="shared" si="14"/>
        <v>21</v>
      </c>
      <c r="E54" s="72">
        <f t="shared" si="15"/>
        <v>21</v>
      </c>
      <c r="F54" s="73">
        <v>44</v>
      </c>
      <c r="G54" s="74">
        <v>49932</v>
      </c>
      <c r="H54" s="75" t="s">
        <v>108</v>
      </c>
      <c r="I54" s="74">
        <v>2008</v>
      </c>
      <c r="J54" s="75" t="s">
        <v>93</v>
      </c>
      <c r="K54" s="76">
        <v>24.5</v>
      </c>
      <c r="L54" s="77">
        <v>23.6</v>
      </c>
      <c r="M54" s="78">
        <f t="shared" si="1"/>
        <v>23.6</v>
      </c>
      <c r="N54" s="79" t="str">
        <f t="shared" si="37"/>
        <v>m</v>
      </c>
      <c r="O54" s="9"/>
      <c r="P54" s="15">
        <f t="shared" si="17"/>
        <v>23.6</v>
      </c>
      <c r="Q54" s="15">
        <f t="shared" si="18"/>
        <v>48.1</v>
      </c>
      <c r="R54" s="15">
        <f t="shared" si="19"/>
        <v>9999</v>
      </c>
      <c r="S54" s="15">
        <f t="shared" si="20"/>
        <v>23.6</v>
      </c>
      <c r="T54" s="16">
        <f t="shared" si="28"/>
        <v>28000</v>
      </c>
      <c r="U54" s="16">
        <f t="shared" si="29"/>
        <v>21000</v>
      </c>
      <c r="V54" s="16">
        <f t="shared" si="30"/>
        <v>37</v>
      </c>
      <c r="W54" s="10">
        <f t="shared" si="21"/>
        <v>99999</v>
      </c>
      <c r="X54" s="10">
        <f t="shared" si="22"/>
        <v>21037</v>
      </c>
      <c r="Y54" s="10">
        <f t="shared" si="31"/>
        <v>33</v>
      </c>
      <c r="Z54" s="10">
        <f t="shared" si="32"/>
        <v>21</v>
      </c>
      <c r="AA54" s="10">
        <f t="shared" si="27"/>
        <v>99999.000054</v>
      </c>
      <c r="AB54" s="10">
        <f t="shared" si="27"/>
        <v>21037.000054</v>
      </c>
      <c r="AC54" s="10">
        <f t="shared" si="33"/>
        <v>48</v>
      </c>
      <c r="AD54" s="10">
        <f t="shared" si="34"/>
        <v>21</v>
      </c>
      <c r="AE54" s="10">
        <f t="shared" si="23"/>
        <v>99999.000054</v>
      </c>
      <c r="AF54" s="10">
        <f t="shared" si="24"/>
        <v>21037.000054</v>
      </c>
      <c r="AG54" s="10">
        <f t="shared" si="35"/>
        <v>48</v>
      </c>
      <c r="AH54" s="10">
        <f t="shared" si="36"/>
        <v>21</v>
      </c>
    </row>
    <row r="55" spans="1:34" s="5" customFormat="1" ht="19.5" customHeight="1">
      <c r="A55" s="5">
        <f t="shared" si="12"/>
        <v>999</v>
      </c>
      <c r="B55" s="5">
        <f t="shared" si="13"/>
        <v>5</v>
      </c>
      <c r="C55" s="5">
        <f t="shared" si="0"/>
        <v>999</v>
      </c>
      <c r="D55" s="5">
        <f t="shared" si="14"/>
        <v>5</v>
      </c>
      <c r="E55" s="25">
        <f t="shared" si="15"/>
        <v>5</v>
      </c>
      <c r="F55" s="49">
        <v>45</v>
      </c>
      <c r="G55" s="63">
        <v>44592</v>
      </c>
      <c r="H55" s="69" t="s">
        <v>109</v>
      </c>
      <c r="I55" s="63">
        <v>2008</v>
      </c>
      <c r="J55" s="69" t="s">
        <v>110</v>
      </c>
      <c r="K55" s="29">
        <v>19.59</v>
      </c>
      <c r="L55" s="52">
        <v>20.25</v>
      </c>
      <c r="M55" s="31">
        <f t="shared" si="1"/>
        <v>19.59</v>
      </c>
      <c r="N55" s="32" t="str">
        <f t="shared" si="37"/>
        <v>m</v>
      </c>
      <c r="O55" s="9"/>
      <c r="P55" s="15">
        <f t="shared" si="17"/>
        <v>19.59</v>
      </c>
      <c r="Q55" s="15">
        <f t="shared" si="18"/>
        <v>39.84</v>
      </c>
      <c r="R55" s="15">
        <f t="shared" si="19"/>
        <v>9999</v>
      </c>
      <c r="S55" s="15">
        <f t="shared" si="20"/>
        <v>19.59</v>
      </c>
      <c r="T55" s="16">
        <f t="shared" si="28"/>
        <v>28000</v>
      </c>
      <c r="U55" s="16">
        <f t="shared" si="29"/>
        <v>5000</v>
      </c>
      <c r="V55" s="16">
        <f t="shared" si="30"/>
        <v>8</v>
      </c>
      <c r="W55" s="10">
        <f t="shared" si="21"/>
        <v>99999</v>
      </c>
      <c r="X55" s="10">
        <f t="shared" si="22"/>
        <v>5008</v>
      </c>
      <c r="Y55" s="10">
        <f t="shared" si="31"/>
        <v>33</v>
      </c>
      <c r="Z55" s="10">
        <f t="shared" si="32"/>
        <v>5</v>
      </c>
      <c r="AA55" s="10">
        <f t="shared" si="27"/>
        <v>99999.000055</v>
      </c>
      <c r="AB55" s="10">
        <f t="shared" si="27"/>
        <v>5008.000055</v>
      </c>
      <c r="AC55" s="10">
        <f t="shared" si="33"/>
        <v>49</v>
      </c>
      <c r="AD55" s="10">
        <f t="shared" si="34"/>
        <v>5</v>
      </c>
      <c r="AE55" s="10">
        <f t="shared" si="23"/>
        <v>99999.000055</v>
      </c>
      <c r="AF55" s="10">
        <f t="shared" si="24"/>
        <v>5008.000055</v>
      </c>
      <c r="AG55" s="10">
        <f t="shared" si="35"/>
        <v>49</v>
      </c>
      <c r="AH55" s="10">
        <f t="shared" si="36"/>
        <v>5</v>
      </c>
    </row>
    <row r="56" spans="1:34" s="5" customFormat="1" ht="19.5" customHeight="1">
      <c r="A56" s="5">
        <f t="shared" si="12"/>
        <v>999</v>
      </c>
      <c r="B56" s="5">
        <f t="shared" si="13"/>
        <v>8</v>
      </c>
      <c r="C56" s="5">
        <f t="shared" si="0"/>
        <v>999</v>
      </c>
      <c r="D56" s="5">
        <f t="shared" si="14"/>
        <v>8</v>
      </c>
      <c r="E56" s="41">
        <f t="shared" si="15"/>
        <v>8</v>
      </c>
      <c r="F56" s="50">
        <v>46</v>
      </c>
      <c r="G56" s="57">
        <v>59272</v>
      </c>
      <c r="H56" s="60" t="s">
        <v>111</v>
      </c>
      <c r="I56" s="57">
        <v>2008</v>
      </c>
      <c r="J56" s="60" t="s">
        <v>62</v>
      </c>
      <c r="K56" s="47">
        <v>20.4</v>
      </c>
      <c r="L56" s="53">
        <v>20.16</v>
      </c>
      <c r="M56" s="46">
        <f t="shared" si="1"/>
        <v>20.16</v>
      </c>
      <c r="N56" s="48" t="str">
        <f t="shared" si="37"/>
        <v>m</v>
      </c>
      <c r="O56" s="9"/>
      <c r="P56" s="15">
        <f t="shared" si="17"/>
        <v>20.16</v>
      </c>
      <c r="Q56" s="15">
        <f t="shared" si="18"/>
        <v>40.56</v>
      </c>
      <c r="R56" s="15">
        <f t="shared" si="19"/>
        <v>9999</v>
      </c>
      <c r="S56" s="15">
        <f t="shared" si="20"/>
        <v>20.16</v>
      </c>
      <c r="T56" s="16">
        <f t="shared" si="28"/>
        <v>28000</v>
      </c>
      <c r="U56" s="16">
        <f t="shared" si="29"/>
        <v>8000</v>
      </c>
      <c r="V56" s="16">
        <f t="shared" si="30"/>
        <v>14</v>
      </c>
      <c r="W56" s="10">
        <f t="shared" si="21"/>
        <v>99999</v>
      </c>
      <c r="X56" s="10">
        <f t="shared" si="22"/>
        <v>8014</v>
      </c>
      <c r="Y56" s="10">
        <f t="shared" si="31"/>
        <v>33</v>
      </c>
      <c r="Z56" s="10">
        <f t="shared" si="32"/>
        <v>8</v>
      </c>
      <c r="AA56" s="10">
        <f t="shared" si="27"/>
        <v>99999.000056</v>
      </c>
      <c r="AB56" s="10">
        <f t="shared" si="27"/>
        <v>8014.000056</v>
      </c>
      <c r="AC56" s="10">
        <f t="shared" si="33"/>
        <v>50</v>
      </c>
      <c r="AD56" s="10">
        <f t="shared" si="34"/>
        <v>8</v>
      </c>
      <c r="AE56" s="10">
        <f t="shared" si="23"/>
        <v>99999.000056</v>
      </c>
      <c r="AF56" s="10">
        <f t="shared" si="24"/>
        <v>8014.000056</v>
      </c>
      <c r="AG56" s="10">
        <f t="shared" si="35"/>
        <v>50</v>
      </c>
      <c r="AH56" s="10">
        <f t="shared" si="36"/>
        <v>8</v>
      </c>
    </row>
    <row r="57" spans="1:34" s="5" customFormat="1" ht="19.5" customHeight="1" thickBot="1">
      <c r="A57" s="5">
        <f t="shared" si="12"/>
        <v>999</v>
      </c>
      <c r="B57" s="5">
        <f t="shared" si="13"/>
        <v>23</v>
      </c>
      <c r="C57" s="5">
        <f t="shared" si="0"/>
        <v>999</v>
      </c>
      <c r="D57" s="5">
        <f t="shared" si="14"/>
        <v>23</v>
      </c>
      <c r="E57" s="33">
        <f t="shared" si="15"/>
        <v>23</v>
      </c>
      <c r="F57" s="51">
        <v>47</v>
      </c>
      <c r="G57" s="70">
        <v>23632</v>
      </c>
      <c r="H57" s="71" t="s">
        <v>112</v>
      </c>
      <c r="I57" s="70">
        <v>2008</v>
      </c>
      <c r="J57" s="71" t="s">
        <v>113</v>
      </c>
      <c r="K57" s="37" t="s">
        <v>131</v>
      </c>
      <c r="L57" s="54" t="s">
        <v>131</v>
      </c>
      <c r="M57" s="39" t="str">
        <f t="shared" si="1"/>
        <v>NP</v>
      </c>
      <c r="N57" s="40" t="str">
        <f t="shared" si="37"/>
        <v>m</v>
      </c>
      <c r="O57" s="9"/>
      <c r="P57" s="15">
        <f t="shared" si="17"/>
        <v>999</v>
      </c>
      <c r="Q57" s="15">
        <f t="shared" si="18"/>
        <v>999</v>
      </c>
      <c r="R57" s="15">
        <f t="shared" si="19"/>
        <v>9999</v>
      </c>
      <c r="S57" s="15">
        <f t="shared" si="20"/>
        <v>999</v>
      </c>
      <c r="T57" s="16">
        <f t="shared" si="28"/>
        <v>28000</v>
      </c>
      <c r="U57" s="16">
        <f t="shared" si="29"/>
        <v>23000</v>
      </c>
      <c r="V57" s="16">
        <f t="shared" si="30"/>
        <v>50</v>
      </c>
      <c r="W57" s="10">
        <f t="shared" si="21"/>
        <v>99999</v>
      </c>
      <c r="X57" s="10">
        <f t="shared" si="22"/>
        <v>23050</v>
      </c>
      <c r="Y57" s="10">
        <f t="shared" si="31"/>
        <v>33</v>
      </c>
      <c r="Z57" s="10">
        <f t="shared" si="32"/>
        <v>23</v>
      </c>
      <c r="AA57" s="10">
        <f t="shared" si="27"/>
        <v>99999.000057</v>
      </c>
      <c r="AB57" s="10">
        <f t="shared" si="27"/>
        <v>23050.000057</v>
      </c>
      <c r="AC57" s="10">
        <f t="shared" si="33"/>
        <v>51</v>
      </c>
      <c r="AD57" s="10">
        <f t="shared" si="34"/>
        <v>23</v>
      </c>
      <c r="AE57" s="10">
        <f t="shared" si="23"/>
        <v>99999.000057</v>
      </c>
      <c r="AF57" s="10">
        <f t="shared" si="24"/>
        <v>23050.000057</v>
      </c>
      <c r="AG57" s="10">
        <f t="shared" si="35"/>
        <v>51</v>
      </c>
      <c r="AH57" s="10">
        <f t="shared" si="36"/>
        <v>23</v>
      </c>
    </row>
    <row r="58" spans="1:34" s="5" customFormat="1" ht="19.5" customHeight="1">
      <c r="A58" s="5">
        <f t="shared" si="12"/>
        <v>999</v>
      </c>
      <c r="B58" s="5">
        <f t="shared" si="13"/>
        <v>14</v>
      </c>
      <c r="C58" s="5">
        <f t="shared" si="0"/>
        <v>999</v>
      </c>
      <c r="D58" s="5">
        <f t="shared" si="14"/>
        <v>14</v>
      </c>
      <c r="E58" s="64">
        <f t="shared" si="15"/>
        <v>14</v>
      </c>
      <c r="F58" s="65">
        <v>48</v>
      </c>
      <c r="G58" s="59">
        <v>46242</v>
      </c>
      <c r="H58" s="61" t="s">
        <v>114</v>
      </c>
      <c r="I58" s="59">
        <v>2007</v>
      </c>
      <c r="J58" s="61" t="s">
        <v>115</v>
      </c>
      <c r="K58" s="55">
        <v>21.78</v>
      </c>
      <c r="L58" s="66">
        <v>22.61</v>
      </c>
      <c r="M58" s="67">
        <f t="shared" si="1"/>
        <v>21.78</v>
      </c>
      <c r="N58" s="68" t="str">
        <f t="shared" si="37"/>
        <v>m</v>
      </c>
      <c r="O58" s="9"/>
      <c r="P58" s="15">
        <f t="shared" si="17"/>
        <v>21.78</v>
      </c>
      <c r="Q58" s="15">
        <f t="shared" si="18"/>
        <v>44.39</v>
      </c>
      <c r="R58" s="15">
        <f t="shared" si="19"/>
        <v>9999</v>
      </c>
      <c r="S58" s="15">
        <f t="shared" si="20"/>
        <v>21.78</v>
      </c>
      <c r="T58" s="16">
        <f t="shared" si="28"/>
        <v>28000</v>
      </c>
      <c r="U58" s="16">
        <f t="shared" si="29"/>
        <v>14000</v>
      </c>
      <c r="V58" s="16">
        <f t="shared" si="30"/>
        <v>28</v>
      </c>
      <c r="W58" s="10">
        <f t="shared" si="21"/>
        <v>99999</v>
      </c>
      <c r="X58" s="10">
        <f t="shared" si="22"/>
        <v>14028</v>
      </c>
      <c r="Y58" s="10">
        <f t="shared" si="31"/>
        <v>33</v>
      </c>
      <c r="Z58" s="10">
        <f t="shared" si="32"/>
        <v>14</v>
      </c>
      <c r="AA58" s="10">
        <f t="shared" si="27"/>
        <v>99999.000058</v>
      </c>
      <c r="AB58" s="10">
        <f t="shared" si="27"/>
        <v>14028.000058</v>
      </c>
      <c r="AC58" s="10">
        <f t="shared" si="33"/>
        <v>52</v>
      </c>
      <c r="AD58" s="10">
        <f t="shared" si="34"/>
        <v>14</v>
      </c>
      <c r="AE58" s="10">
        <f t="shared" si="23"/>
        <v>99999.000058</v>
      </c>
      <c r="AF58" s="10">
        <f t="shared" si="24"/>
        <v>14028.000058</v>
      </c>
      <c r="AG58" s="10">
        <f t="shared" si="35"/>
        <v>52</v>
      </c>
      <c r="AH58" s="10">
        <f t="shared" si="36"/>
        <v>14</v>
      </c>
    </row>
    <row r="59" spans="1:34" s="5" customFormat="1" ht="19.5" customHeight="1">
      <c r="A59" s="5">
        <f t="shared" si="12"/>
        <v>999</v>
      </c>
      <c r="B59" s="5">
        <f t="shared" si="13"/>
        <v>24</v>
      </c>
      <c r="C59" s="5">
        <f t="shared" si="0"/>
        <v>999</v>
      </c>
      <c r="D59" s="5">
        <f t="shared" si="14"/>
        <v>24</v>
      </c>
      <c r="E59" s="41">
        <f t="shared" si="15"/>
        <v>23</v>
      </c>
      <c r="F59" s="50">
        <v>49</v>
      </c>
      <c r="G59" s="57">
        <v>63342</v>
      </c>
      <c r="H59" s="60" t="s">
        <v>116</v>
      </c>
      <c r="I59" s="57">
        <v>2007</v>
      </c>
      <c r="J59" s="60" t="s">
        <v>64</v>
      </c>
      <c r="K59" s="47" t="s">
        <v>131</v>
      </c>
      <c r="L59" s="53" t="s">
        <v>131</v>
      </c>
      <c r="M59" s="46" t="str">
        <f t="shared" si="1"/>
        <v>NP</v>
      </c>
      <c r="N59" s="48" t="str">
        <f t="shared" si="37"/>
        <v>m</v>
      </c>
      <c r="O59" s="9"/>
      <c r="P59" s="15">
        <f t="shared" si="17"/>
        <v>999</v>
      </c>
      <c r="Q59" s="15">
        <f t="shared" si="18"/>
        <v>999</v>
      </c>
      <c r="R59" s="15">
        <f t="shared" si="19"/>
        <v>9999</v>
      </c>
      <c r="S59" s="15">
        <f t="shared" si="20"/>
        <v>999</v>
      </c>
      <c r="T59" s="16">
        <f t="shared" si="28"/>
        <v>28000</v>
      </c>
      <c r="U59" s="16">
        <f t="shared" si="29"/>
        <v>23000</v>
      </c>
      <c r="V59" s="16">
        <f t="shared" si="30"/>
        <v>50</v>
      </c>
      <c r="W59" s="10">
        <f t="shared" si="21"/>
        <v>99999</v>
      </c>
      <c r="X59" s="10">
        <f t="shared" si="22"/>
        <v>23050</v>
      </c>
      <c r="Y59" s="10">
        <f t="shared" si="31"/>
        <v>33</v>
      </c>
      <c r="Z59" s="10">
        <f t="shared" si="32"/>
        <v>23</v>
      </c>
      <c r="AA59" s="10">
        <f t="shared" si="27"/>
        <v>99999.000059</v>
      </c>
      <c r="AB59" s="10">
        <f t="shared" si="27"/>
        <v>23050.000059</v>
      </c>
      <c r="AC59" s="10">
        <f t="shared" si="33"/>
        <v>53</v>
      </c>
      <c r="AD59" s="10">
        <f t="shared" si="34"/>
        <v>24</v>
      </c>
      <c r="AE59" s="10">
        <f t="shared" si="23"/>
        <v>99999.000059</v>
      </c>
      <c r="AF59" s="10">
        <f t="shared" si="24"/>
        <v>23050.000059</v>
      </c>
      <c r="AG59" s="10">
        <f t="shared" si="35"/>
        <v>53</v>
      </c>
      <c r="AH59" s="10">
        <f t="shared" si="36"/>
        <v>24</v>
      </c>
    </row>
    <row r="60" spans="1:34" s="5" customFormat="1" ht="19.5" customHeight="1" thickBot="1">
      <c r="A60" s="5">
        <f t="shared" si="12"/>
        <v>999</v>
      </c>
      <c r="B60" s="5">
        <f t="shared" si="13"/>
        <v>19</v>
      </c>
      <c r="C60" s="5">
        <f t="shared" si="0"/>
        <v>999</v>
      </c>
      <c r="D60" s="5">
        <f t="shared" si="14"/>
        <v>19</v>
      </c>
      <c r="E60" s="72">
        <f t="shared" si="15"/>
        <v>19</v>
      </c>
      <c r="F60" s="73">
        <v>50</v>
      </c>
      <c r="G60" s="74">
        <v>63082</v>
      </c>
      <c r="H60" s="75" t="s">
        <v>117</v>
      </c>
      <c r="I60" s="74">
        <v>2008</v>
      </c>
      <c r="J60" s="75" t="s">
        <v>56</v>
      </c>
      <c r="K60" s="76">
        <v>24.75</v>
      </c>
      <c r="L60" s="77">
        <v>23.01</v>
      </c>
      <c r="M60" s="78">
        <f t="shared" si="1"/>
        <v>23.01</v>
      </c>
      <c r="N60" s="79" t="str">
        <f t="shared" si="37"/>
        <v>m</v>
      </c>
      <c r="O60" s="9"/>
      <c r="P60" s="15">
        <f t="shared" si="17"/>
        <v>23.01</v>
      </c>
      <c r="Q60" s="15">
        <f t="shared" si="18"/>
        <v>47.760000000000005</v>
      </c>
      <c r="R60" s="15">
        <f t="shared" si="19"/>
        <v>9999</v>
      </c>
      <c r="S60" s="15">
        <f t="shared" si="20"/>
        <v>23.01</v>
      </c>
      <c r="T60" s="16">
        <f t="shared" si="28"/>
        <v>28000</v>
      </c>
      <c r="U60" s="16">
        <f t="shared" si="29"/>
        <v>19000</v>
      </c>
      <c r="V60" s="16">
        <f t="shared" si="30"/>
        <v>36</v>
      </c>
      <c r="W60" s="10">
        <f t="shared" si="21"/>
        <v>99999</v>
      </c>
      <c r="X60" s="10">
        <f t="shared" si="22"/>
        <v>19036</v>
      </c>
      <c r="Y60" s="10">
        <f t="shared" si="31"/>
        <v>33</v>
      </c>
      <c r="Z60" s="10">
        <f t="shared" si="32"/>
        <v>19</v>
      </c>
      <c r="AA60" s="10">
        <f t="shared" si="27"/>
        <v>99999.00006</v>
      </c>
      <c r="AB60" s="10">
        <f t="shared" si="27"/>
        <v>19036.00006</v>
      </c>
      <c r="AC60" s="10">
        <f t="shared" si="33"/>
        <v>54</v>
      </c>
      <c r="AD60" s="10">
        <f t="shared" si="34"/>
        <v>19</v>
      </c>
      <c r="AE60" s="10">
        <f t="shared" si="23"/>
        <v>99999.00006</v>
      </c>
      <c r="AF60" s="10">
        <f t="shared" si="24"/>
        <v>19036.00006</v>
      </c>
      <c r="AG60" s="10">
        <f t="shared" si="35"/>
        <v>54</v>
      </c>
      <c r="AH60" s="10">
        <f t="shared" si="36"/>
        <v>19</v>
      </c>
    </row>
    <row r="61" spans="1:34" s="5" customFormat="1" ht="19.5" customHeight="1">
      <c r="A61" s="5">
        <f t="shared" si="12"/>
        <v>999</v>
      </c>
      <c r="B61" s="5">
        <f t="shared" si="13"/>
        <v>1</v>
      </c>
      <c r="C61" s="5">
        <f t="shared" si="0"/>
        <v>999</v>
      </c>
      <c r="D61" s="5">
        <f t="shared" si="14"/>
        <v>1</v>
      </c>
      <c r="E61" s="25">
        <f t="shared" si="15"/>
        <v>1</v>
      </c>
      <c r="F61" s="49">
        <v>51</v>
      </c>
      <c r="G61" s="63">
        <v>21432</v>
      </c>
      <c r="H61" s="69" t="s">
        <v>118</v>
      </c>
      <c r="I61" s="63">
        <v>2007</v>
      </c>
      <c r="J61" s="69" t="s">
        <v>119</v>
      </c>
      <c r="K61" s="29">
        <v>21.18</v>
      </c>
      <c r="L61" s="52">
        <v>18.48</v>
      </c>
      <c r="M61" s="31">
        <f t="shared" si="1"/>
        <v>18.48</v>
      </c>
      <c r="N61" s="32" t="str">
        <f t="shared" si="37"/>
        <v>m</v>
      </c>
      <c r="O61" s="9"/>
      <c r="P61" s="15">
        <f t="shared" si="17"/>
        <v>18.48</v>
      </c>
      <c r="Q61" s="15">
        <f t="shared" si="18"/>
        <v>39.66</v>
      </c>
      <c r="R61" s="15">
        <f t="shared" si="19"/>
        <v>9999</v>
      </c>
      <c r="S61" s="15">
        <f t="shared" si="20"/>
        <v>18.48</v>
      </c>
      <c r="T61" s="16">
        <f t="shared" si="28"/>
        <v>28000</v>
      </c>
      <c r="U61" s="16">
        <f t="shared" si="29"/>
        <v>1000</v>
      </c>
      <c r="V61" s="16">
        <f t="shared" si="30"/>
        <v>7</v>
      </c>
      <c r="W61" s="10">
        <f t="shared" si="21"/>
        <v>99999</v>
      </c>
      <c r="X61" s="10">
        <f t="shared" si="22"/>
        <v>1007</v>
      </c>
      <c r="Y61" s="10">
        <f t="shared" si="31"/>
        <v>33</v>
      </c>
      <c r="Z61" s="10">
        <f t="shared" si="32"/>
        <v>1</v>
      </c>
      <c r="AA61" s="10">
        <f t="shared" si="27"/>
        <v>99999.000061</v>
      </c>
      <c r="AB61" s="10">
        <f t="shared" si="27"/>
        <v>1007.000061</v>
      </c>
      <c r="AC61" s="10">
        <f t="shared" si="33"/>
        <v>55</v>
      </c>
      <c r="AD61" s="10">
        <f t="shared" si="34"/>
        <v>1</v>
      </c>
      <c r="AE61" s="10">
        <f t="shared" si="23"/>
        <v>99999.000061</v>
      </c>
      <c r="AF61" s="10">
        <f t="shared" si="24"/>
        <v>1007.000061</v>
      </c>
      <c r="AG61" s="10">
        <f t="shared" si="35"/>
        <v>55</v>
      </c>
      <c r="AH61" s="10">
        <f t="shared" si="36"/>
        <v>1</v>
      </c>
    </row>
    <row r="62" spans="1:34" s="5" customFormat="1" ht="19.5" customHeight="1">
      <c r="A62" s="5">
        <f t="shared" si="12"/>
        <v>999</v>
      </c>
      <c r="B62" s="5">
        <f t="shared" si="13"/>
        <v>11</v>
      </c>
      <c r="C62" s="5">
        <f t="shared" si="0"/>
        <v>999</v>
      </c>
      <c r="D62" s="5">
        <f t="shared" si="14"/>
        <v>11</v>
      </c>
      <c r="E62" s="41">
        <f t="shared" si="15"/>
        <v>11</v>
      </c>
      <c r="F62" s="50">
        <v>52</v>
      </c>
      <c r="G62" s="57">
        <v>48832</v>
      </c>
      <c r="H62" s="60" t="s">
        <v>120</v>
      </c>
      <c r="I62" s="57">
        <v>2008</v>
      </c>
      <c r="J62" s="60" t="s">
        <v>121</v>
      </c>
      <c r="K62" s="47">
        <v>21.57</v>
      </c>
      <c r="L62" s="53">
        <v>21.03</v>
      </c>
      <c r="M62" s="46">
        <f t="shared" si="1"/>
        <v>21.03</v>
      </c>
      <c r="N62" s="48" t="str">
        <f t="shared" si="37"/>
        <v>m</v>
      </c>
      <c r="O62" s="9"/>
      <c r="P62" s="15">
        <f t="shared" si="17"/>
        <v>21.03</v>
      </c>
      <c r="Q62" s="15">
        <f t="shared" si="18"/>
        <v>42.6</v>
      </c>
      <c r="R62" s="15">
        <f t="shared" si="19"/>
        <v>9999</v>
      </c>
      <c r="S62" s="15">
        <f t="shared" si="20"/>
        <v>21.03</v>
      </c>
      <c r="T62" s="16">
        <f t="shared" si="28"/>
        <v>28000</v>
      </c>
      <c r="U62" s="16">
        <f t="shared" si="29"/>
        <v>11000</v>
      </c>
      <c r="V62" s="16">
        <f t="shared" si="30"/>
        <v>23</v>
      </c>
      <c r="W62" s="10">
        <f t="shared" si="21"/>
        <v>99999</v>
      </c>
      <c r="X62" s="10">
        <f t="shared" si="22"/>
        <v>11023</v>
      </c>
      <c r="Y62" s="10">
        <f t="shared" si="31"/>
        <v>33</v>
      </c>
      <c r="Z62" s="10">
        <f t="shared" si="32"/>
        <v>11</v>
      </c>
      <c r="AA62" s="10">
        <f t="shared" si="27"/>
        <v>99999.000062</v>
      </c>
      <c r="AB62" s="10">
        <f t="shared" si="27"/>
        <v>11023.000062</v>
      </c>
      <c r="AC62" s="10">
        <f t="shared" si="33"/>
        <v>56</v>
      </c>
      <c r="AD62" s="10">
        <f t="shared" si="34"/>
        <v>11</v>
      </c>
      <c r="AE62" s="10">
        <f t="shared" si="23"/>
        <v>99999.000062</v>
      </c>
      <c r="AF62" s="10">
        <f t="shared" si="24"/>
        <v>11023.000062</v>
      </c>
      <c r="AG62" s="10">
        <f t="shared" si="35"/>
        <v>56</v>
      </c>
      <c r="AH62" s="10">
        <f t="shared" si="36"/>
        <v>11</v>
      </c>
    </row>
    <row r="63" spans="1:34" s="5" customFormat="1" ht="19.5" customHeight="1" thickBot="1">
      <c r="A63" s="5">
        <f t="shared" si="12"/>
        <v>999</v>
      </c>
      <c r="B63" s="5">
        <f t="shared" si="13"/>
        <v>2</v>
      </c>
      <c r="C63" s="5">
        <f t="shared" si="0"/>
        <v>999</v>
      </c>
      <c r="D63" s="5">
        <f t="shared" si="14"/>
        <v>2</v>
      </c>
      <c r="E63" s="33">
        <f t="shared" si="15"/>
        <v>2</v>
      </c>
      <c r="F63" s="51">
        <v>53</v>
      </c>
      <c r="G63" s="70">
        <v>40182</v>
      </c>
      <c r="H63" s="71" t="s">
        <v>122</v>
      </c>
      <c r="I63" s="70">
        <v>2008</v>
      </c>
      <c r="J63" s="71" t="s">
        <v>123</v>
      </c>
      <c r="K63" s="37" t="s">
        <v>131</v>
      </c>
      <c r="L63" s="54">
        <v>19.34</v>
      </c>
      <c r="M63" s="39">
        <f t="shared" si="1"/>
        <v>19.34</v>
      </c>
      <c r="N63" s="40" t="str">
        <f t="shared" si="37"/>
        <v>m</v>
      </c>
      <c r="O63" s="9"/>
      <c r="P63" s="15">
        <f t="shared" si="17"/>
        <v>19.34</v>
      </c>
      <c r="Q63" s="15">
        <f t="shared" si="18"/>
        <v>519.34</v>
      </c>
      <c r="R63" s="15">
        <f t="shared" si="19"/>
        <v>9999</v>
      </c>
      <c r="S63" s="15">
        <f t="shared" si="20"/>
        <v>19.34</v>
      </c>
      <c r="T63" s="16">
        <f t="shared" si="28"/>
        <v>28000</v>
      </c>
      <c r="U63" s="16">
        <f t="shared" si="29"/>
        <v>2000</v>
      </c>
      <c r="V63" s="16">
        <f t="shared" si="30"/>
        <v>46</v>
      </c>
      <c r="W63" s="10">
        <f t="shared" si="21"/>
        <v>99999</v>
      </c>
      <c r="X63" s="10">
        <f t="shared" si="22"/>
        <v>2046</v>
      </c>
      <c r="Y63" s="10">
        <f t="shared" si="31"/>
        <v>33</v>
      </c>
      <c r="Z63" s="10">
        <f t="shared" si="32"/>
        <v>2</v>
      </c>
      <c r="AA63" s="10">
        <f t="shared" si="27"/>
        <v>99999.000063</v>
      </c>
      <c r="AB63" s="10">
        <f t="shared" si="27"/>
        <v>2046.000063</v>
      </c>
      <c r="AC63" s="10">
        <f t="shared" si="33"/>
        <v>57</v>
      </c>
      <c r="AD63" s="10">
        <f t="shared" si="34"/>
        <v>2</v>
      </c>
      <c r="AE63" s="10">
        <f t="shared" si="23"/>
        <v>99999.000063</v>
      </c>
      <c r="AF63" s="10">
        <f t="shared" si="24"/>
        <v>2046.000063</v>
      </c>
      <c r="AG63" s="10">
        <f t="shared" si="35"/>
        <v>57</v>
      </c>
      <c r="AH63" s="10">
        <f t="shared" si="36"/>
        <v>2</v>
      </c>
    </row>
    <row r="64" spans="1:34" s="5" customFormat="1" ht="19.5" customHeight="1">
      <c r="A64" s="5">
        <f t="shared" si="12"/>
        <v>999</v>
      </c>
      <c r="B64" s="5">
        <f t="shared" si="13"/>
        <v>17</v>
      </c>
      <c r="C64" s="5">
        <f t="shared" si="0"/>
        <v>999</v>
      </c>
      <c r="D64" s="5">
        <f t="shared" si="14"/>
        <v>17</v>
      </c>
      <c r="E64" s="25">
        <f t="shared" si="15"/>
        <v>17</v>
      </c>
      <c r="F64" s="49">
        <v>54</v>
      </c>
      <c r="G64" s="63">
        <v>49922</v>
      </c>
      <c r="H64" s="69" t="s">
        <v>124</v>
      </c>
      <c r="I64" s="63">
        <v>2008</v>
      </c>
      <c r="J64" s="69" t="s">
        <v>93</v>
      </c>
      <c r="K64" s="29">
        <v>22.55</v>
      </c>
      <c r="L64" s="52">
        <v>23</v>
      </c>
      <c r="M64" s="31">
        <f t="shared" si="1"/>
        <v>22.55</v>
      </c>
      <c r="N64" s="32" t="str">
        <f t="shared" si="37"/>
        <v>m</v>
      </c>
      <c r="O64" s="9"/>
      <c r="P64" s="15">
        <f t="shared" si="17"/>
        <v>22.55</v>
      </c>
      <c r="Q64" s="15">
        <f t="shared" si="18"/>
        <v>45.55</v>
      </c>
      <c r="R64" s="15">
        <f t="shared" si="19"/>
        <v>9999</v>
      </c>
      <c r="S64" s="15">
        <f t="shared" si="20"/>
        <v>22.55</v>
      </c>
      <c r="T64" s="16">
        <f t="shared" si="28"/>
        <v>28000</v>
      </c>
      <c r="U64" s="16">
        <f t="shared" si="29"/>
        <v>17000</v>
      </c>
      <c r="V64" s="16">
        <f t="shared" si="30"/>
        <v>32</v>
      </c>
      <c r="W64" s="10">
        <f t="shared" si="21"/>
        <v>99999</v>
      </c>
      <c r="X64" s="10">
        <f t="shared" si="22"/>
        <v>17032</v>
      </c>
      <c r="Y64" s="10">
        <f t="shared" si="31"/>
        <v>33</v>
      </c>
      <c r="Z64" s="10">
        <f t="shared" si="32"/>
        <v>17</v>
      </c>
      <c r="AA64" s="10">
        <f t="shared" si="27"/>
        <v>99999.000064</v>
      </c>
      <c r="AB64" s="10">
        <f t="shared" si="27"/>
        <v>17032.000064</v>
      </c>
      <c r="AC64" s="10">
        <f t="shared" si="33"/>
        <v>58</v>
      </c>
      <c r="AD64" s="10">
        <f t="shared" si="34"/>
        <v>17</v>
      </c>
      <c r="AE64" s="10">
        <f t="shared" si="23"/>
        <v>99999.000064</v>
      </c>
      <c r="AF64" s="10">
        <f t="shared" si="24"/>
        <v>17032.000064</v>
      </c>
      <c r="AG64" s="10">
        <f t="shared" si="35"/>
        <v>58</v>
      </c>
      <c r="AH64" s="10">
        <f t="shared" si="36"/>
        <v>17</v>
      </c>
    </row>
    <row r="65" spans="1:34" s="5" customFormat="1" ht="19.5" customHeight="1">
      <c r="A65" s="5">
        <f t="shared" si="12"/>
        <v>999</v>
      </c>
      <c r="B65" s="5">
        <f t="shared" si="13"/>
        <v>3</v>
      </c>
      <c r="C65" s="5">
        <f t="shared" si="0"/>
        <v>999</v>
      </c>
      <c r="D65" s="5">
        <f t="shared" si="14"/>
        <v>3</v>
      </c>
      <c r="E65" s="41">
        <f t="shared" si="15"/>
        <v>3</v>
      </c>
      <c r="F65" s="50">
        <v>55</v>
      </c>
      <c r="G65" s="57">
        <v>58962</v>
      </c>
      <c r="H65" s="60" t="s">
        <v>125</v>
      </c>
      <c r="I65" s="57">
        <v>2007</v>
      </c>
      <c r="J65" s="60" t="s">
        <v>95</v>
      </c>
      <c r="K65" s="47">
        <v>19.37</v>
      </c>
      <c r="L65" s="53" t="s">
        <v>131</v>
      </c>
      <c r="M65" s="46">
        <f t="shared" si="1"/>
        <v>19.37</v>
      </c>
      <c r="N65" s="48" t="str">
        <f t="shared" si="37"/>
        <v>m</v>
      </c>
      <c r="O65" s="9"/>
      <c r="P65" s="15">
        <f t="shared" si="17"/>
        <v>19.37</v>
      </c>
      <c r="Q65" s="15">
        <f t="shared" si="18"/>
        <v>519.37</v>
      </c>
      <c r="R65" s="15">
        <f t="shared" si="19"/>
        <v>9999</v>
      </c>
      <c r="S65" s="15">
        <f t="shared" si="20"/>
        <v>19.37</v>
      </c>
      <c r="T65" s="16">
        <f t="shared" si="28"/>
        <v>28000</v>
      </c>
      <c r="U65" s="16">
        <f t="shared" si="29"/>
        <v>3000</v>
      </c>
      <c r="V65" s="16">
        <f t="shared" si="30"/>
        <v>47</v>
      </c>
      <c r="W65" s="10">
        <f t="shared" si="21"/>
        <v>99999</v>
      </c>
      <c r="X65" s="10">
        <f t="shared" si="22"/>
        <v>3047</v>
      </c>
      <c r="Y65" s="10">
        <f t="shared" si="31"/>
        <v>33</v>
      </c>
      <c r="Z65" s="10">
        <f t="shared" si="32"/>
        <v>3</v>
      </c>
      <c r="AA65" s="10">
        <f t="shared" si="27"/>
        <v>99999.000065</v>
      </c>
      <c r="AB65" s="10">
        <f t="shared" si="27"/>
        <v>3047.000065</v>
      </c>
      <c r="AC65" s="10">
        <f t="shared" si="33"/>
        <v>59</v>
      </c>
      <c r="AD65" s="10">
        <f t="shared" si="34"/>
        <v>3</v>
      </c>
      <c r="AE65" s="10">
        <f t="shared" si="23"/>
        <v>99999.000065</v>
      </c>
      <c r="AF65" s="10">
        <f t="shared" si="24"/>
        <v>3047.000065</v>
      </c>
      <c r="AG65" s="10">
        <f t="shared" si="35"/>
        <v>59</v>
      </c>
      <c r="AH65" s="10">
        <f t="shared" si="36"/>
        <v>3</v>
      </c>
    </row>
    <row r="66" spans="1:34" s="5" customFormat="1" ht="19.5" customHeight="1" thickBot="1">
      <c r="A66" s="5">
        <f t="shared" si="12"/>
        <v>999</v>
      </c>
      <c r="B66" s="5">
        <f t="shared" si="13"/>
        <v>6</v>
      </c>
      <c r="C66" s="5">
        <f t="shared" si="0"/>
        <v>999</v>
      </c>
      <c r="D66" s="5">
        <f t="shared" si="14"/>
        <v>6</v>
      </c>
      <c r="E66" s="33">
        <f t="shared" si="15"/>
        <v>6</v>
      </c>
      <c r="F66" s="51">
        <v>56</v>
      </c>
      <c r="G66" s="70">
        <v>30902</v>
      </c>
      <c r="H66" s="71" t="s">
        <v>126</v>
      </c>
      <c r="I66" s="70">
        <v>2008</v>
      </c>
      <c r="J66" s="71" t="s">
        <v>54</v>
      </c>
      <c r="K66" s="37">
        <v>24.35</v>
      </c>
      <c r="L66" s="54">
        <v>20.07</v>
      </c>
      <c r="M66" s="39">
        <f t="shared" si="1"/>
        <v>20.07</v>
      </c>
      <c r="N66" s="40" t="str">
        <f t="shared" si="37"/>
        <v>m</v>
      </c>
      <c r="O66" s="9"/>
      <c r="P66" s="15">
        <f t="shared" si="17"/>
        <v>20.07</v>
      </c>
      <c r="Q66" s="15">
        <f t="shared" si="18"/>
        <v>44.42</v>
      </c>
      <c r="R66" s="15">
        <f t="shared" si="19"/>
        <v>9999</v>
      </c>
      <c r="S66" s="15">
        <f t="shared" si="20"/>
        <v>20.07</v>
      </c>
      <c r="T66" s="16">
        <f t="shared" si="28"/>
        <v>28000</v>
      </c>
      <c r="U66" s="16">
        <f t="shared" si="29"/>
        <v>6000</v>
      </c>
      <c r="V66" s="16">
        <f t="shared" si="30"/>
        <v>29</v>
      </c>
      <c r="W66" s="10">
        <f t="shared" si="21"/>
        <v>99999</v>
      </c>
      <c r="X66" s="10">
        <f t="shared" si="22"/>
        <v>6029</v>
      </c>
      <c r="Y66" s="10">
        <f t="shared" si="31"/>
        <v>33</v>
      </c>
      <c r="Z66" s="10">
        <f t="shared" si="32"/>
        <v>6</v>
      </c>
      <c r="AA66" s="10">
        <f t="shared" si="27"/>
        <v>99999.000066</v>
      </c>
      <c r="AB66" s="10">
        <f t="shared" si="27"/>
        <v>6029.000066</v>
      </c>
      <c r="AC66" s="10">
        <f t="shared" si="33"/>
        <v>60</v>
      </c>
      <c r="AD66" s="10">
        <f t="shared" si="34"/>
        <v>6</v>
      </c>
      <c r="AE66" s="10">
        <f t="shared" si="23"/>
        <v>99999.000066</v>
      </c>
      <c r="AF66" s="10">
        <f t="shared" si="24"/>
        <v>6029.000066</v>
      </c>
      <c r="AG66" s="10">
        <f t="shared" si="35"/>
        <v>60</v>
      </c>
      <c r="AH66" s="10">
        <f t="shared" si="36"/>
        <v>6</v>
      </c>
    </row>
    <row r="67" spans="1:34" s="5" customFormat="1" ht="19.5" customHeight="1">
      <c r="A67" s="5">
        <f t="shared" si="12"/>
        <v>999</v>
      </c>
      <c r="B67" s="5">
        <f t="shared" si="13"/>
        <v>9</v>
      </c>
      <c r="C67" s="5">
        <f t="shared" si="0"/>
        <v>999</v>
      </c>
      <c r="D67" s="5">
        <f t="shared" si="14"/>
        <v>9</v>
      </c>
      <c r="E67" s="64">
        <f t="shared" si="15"/>
        <v>9</v>
      </c>
      <c r="F67" s="65">
        <v>57</v>
      </c>
      <c r="G67" s="59">
        <v>63392</v>
      </c>
      <c r="H67" s="61" t="s">
        <v>127</v>
      </c>
      <c r="I67" s="59">
        <v>2007</v>
      </c>
      <c r="J67" s="61" t="s">
        <v>64</v>
      </c>
      <c r="K67" s="55">
        <v>20.49</v>
      </c>
      <c r="L67" s="66">
        <v>21.37</v>
      </c>
      <c r="M67" s="67">
        <f t="shared" si="1"/>
        <v>20.49</v>
      </c>
      <c r="N67" s="68" t="str">
        <f t="shared" si="37"/>
        <v>m</v>
      </c>
      <c r="O67" s="9"/>
      <c r="P67" s="15">
        <f t="shared" si="17"/>
        <v>20.49</v>
      </c>
      <c r="Q67" s="15">
        <f t="shared" si="18"/>
        <v>41.86</v>
      </c>
      <c r="R67" s="15">
        <f t="shared" si="19"/>
        <v>9999</v>
      </c>
      <c r="S67" s="15">
        <f t="shared" si="20"/>
        <v>20.49</v>
      </c>
      <c r="T67" s="16">
        <f t="shared" si="28"/>
        <v>28000</v>
      </c>
      <c r="U67" s="16">
        <f t="shared" si="29"/>
        <v>9000</v>
      </c>
      <c r="V67" s="16">
        <f t="shared" si="30"/>
        <v>20</v>
      </c>
      <c r="W67" s="10">
        <f t="shared" si="21"/>
        <v>99999</v>
      </c>
      <c r="X67" s="10">
        <f t="shared" si="22"/>
        <v>9020</v>
      </c>
      <c r="Y67" s="10">
        <f t="shared" si="31"/>
        <v>33</v>
      </c>
      <c r="Z67" s="10">
        <f t="shared" si="32"/>
        <v>9</v>
      </c>
      <c r="AA67" s="10">
        <f t="shared" si="27"/>
        <v>99999.000067</v>
      </c>
      <c r="AB67" s="10">
        <f t="shared" si="27"/>
        <v>9020.000067</v>
      </c>
      <c r="AC67" s="10">
        <f t="shared" si="33"/>
        <v>61</v>
      </c>
      <c r="AD67" s="10">
        <f t="shared" si="34"/>
        <v>9</v>
      </c>
      <c r="AE67" s="10">
        <f t="shared" si="23"/>
        <v>99999.000067</v>
      </c>
      <c r="AF67" s="10">
        <f t="shared" si="24"/>
        <v>9020.000067</v>
      </c>
      <c r="AG67" s="10">
        <f t="shared" si="35"/>
        <v>61</v>
      </c>
      <c r="AH67" s="10">
        <f t="shared" si="36"/>
        <v>9</v>
      </c>
    </row>
    <row r="68" spans="1:34" s="5" customFormat="1" ht="19.5" customHeight="1">
      <c r="A68" s="5">
        <f t="shared" si="12"/>
        <v>999</v>
      </c>
      <c r="B68" s="5">
        <f t="shared" si="13"/>
        <v>10</v>
      </c>
      <c r="C68" s="5">
        <f t="shared" si="0"/>
        <v>999</v>
      </c>
      <c r="D68" s="5">
        <f t="shared" si="14"/>
        <v>10</v>
      </c>
      <c r="E68" s="41">
        <f t="shared" si="15"/>
        <v>10</v>
      </c>
      <c r="F68" s="50">
        <v>58</v>
      </c>
      <c r="G68" s="57">
        <v>62892</v>
      </c>
      <c r="H68" s="60" t="s">
        <v>128</v>
      </c>
      <c r="I68" s="57">
        <v>2008</v>
      </c>
      <c r="J68" s="60" t="s">
        <v>129</v>
      </c>
      <c r="K68" s="47" t="s">
        <v>131</v>
      </c>
      <c r="L68" s="53">
        <v>20.71</v>
      </c>
      <c r="M68" s="46">
        <f t="shared" si="1"/>
        <v>20.71</v>
      </c>
      <c r="N68" s="48" t="str">
        <f t="shared" si="37"/>
        <v>m</v>
      </c>
      <c r="O68" s="9"/>
      <c r="P68" s="15">
        <f t="shared" si="17"/>
        <v>20.71</v>
      </c>
      <c r="Q68" s="15">
        <f t="shared" si="18"/>
        <v>520.71</v>
      </c>
      <c r="R68" s="15">
        <f t="shared" si="19"/>
        <v>9999</v>
      </c>
      <c r="S68" s="15">
        <f t="shared" si="20"/>
        <v>20.71</v>
      </c>
      <c r="T68" s="16">
        <f t="shared" si="28"/>
        <v>28000</v>
      </c>
      <c r="U68" s="16">
        <f t="shared" si="29"/>
        <v>10000</v>
      </c>
      <c r="V68" s="16">
        <f t="shared" si="30"/>
        <v>48</v>
      </c>
      <c r="W68" s="10">
        <f t="shared" si="21"/>
        <v>99999</v>
      </c>
      <c r="X68" s="10">
        <f t="shared" si="22"/>
        <v>10048</v>
      </c>
      <c r="Y68" s="10">
        <f t="shared" si="31"/>
        <v>33</v>
      </c>
      <c r="Z68" s="10">
        <f t="shared" si="32"/>
        <v>10</v>
      </c>
      <c r="AA68" s="10">
        <f t="shared" si="27"/>
        <v>99999.000068</v>
      </c>
      <c r="AB68" s="10">
        <f t="shared" si="27"/>
        <v>10048.000068</v>
      </c>
      <c r="AC68" s="10">
        <f t="shared" si="33"/>
        <v>62</v>
      </c>
      <c r="AD68" s="10">
        <f t="shared" si="34"/>
        <v>10</v>
      </c>
      <c r="AE68" s="10">
        <f t="shared" si="23"/>
        <v>99999.000068</v>
      </c>
      <c r="AF68" s="10">
        <f t="shared" si="24"/>
        <v>10048.000068</v>
      </c>
      <c r="AG68" s="10">
        <f t="shared" si="35"/>
        <v>62</v>
      </c>
      <c r="AH68" s="10">
        <f t="shared" si="36"/>
        <v>10</v>
      </c>
    </row>
    <row r="69" spans="1:34" s="5" customFormat="1" ht="19.5" customHeight="1" thickBot="1">
      <c r="A69" s="5">
        <f t="shared" si="12"/>
        <v>999</v>
      </c>
      <c r="B69" s="5">
        <f t="shared" si="13"/>
        <v>999</v>
      </c>
      <c r="C69" s="5">
        <f t="shared" si="0"/>
        <v>999</v>
      </c>
      <c r="D69" s="5">
        <f t="shared" si="14"/>
        <v>999</v>
      </c>
      <c r="E69" s="33">
        <f t="shared" si="15"/>
        <v>999</v>
      </c>
      <c r="F69" s="51"/>
      <c r="G69" s="35"/>
      <c r="H69" s="62"/>
      <c r="I69" s="35"/>
      <c r="J69" s="62"/>
      <c r="K69" s="37"/>
      <c r="L69" s="54"/>
      <c r="M69" s="39">
        <f t="shared" si="1"/>
        <v>0</v>
      </c>
      <c r="N69" s="40">
        <f t="shared" si="16"/>
      </c>
      <c r="O69" s="9"/>
      <c r="P69" s="15">
        <f t="shared" si="17"/>
        <v>9999</v>
      </c>
      <c r="Q69" s="15">
        <f t="shared" si="18"/>
        <v>9999</v>
      </c>
      <c r="R69" s="15">
        <f t="shared" si="19"/>
        <v>9999</v>
      </c>
      <c r="S69" s="15">
        <f t="shared" si="20"/>
        <v>9999</v>
      </c>
      <c r="T69" s="16">
        <f t="shared" si="28"/>
        <v>28000</v>
      </c>
      <c r="U69" s="16">
        <f t="shared" si="29"/>
        <v>25000</v>
      </c>
      <c r="V69" s="16">
        <f t="shared" si="30"/>
        <v>52</v>
      </c>
      <c r="W69" s="10">
        <f t="shared" si="21"/>
        <v>99999</v>
      </c>
      <c r="X69" s="10">
        <f t="shared" si="22"/>
        <v>99999</v>
      </c>
      <c r="Y69" s="10">
        <f t="shared" si="31"/>
        <v>33</v>
      </c>
      <c r="Z69" s="10">
        <f t="shared" si="32"/>
        <v>27</v>
      </c>
      <c r="AA69" s="10">
        <f t="shared" si="27"/>
        <v>99999.000069</v>
      </c>
      <c r="AB69" s="10">
        <f t="shared" si="27"/>
        <v>99999.000069</v>
      </c>
      <c r="AC69" s="10">
        <f t="shared" si="33"/>
        <v>63</v>
      </c>
      <c r="AD69" s="10">
        <f t="shared" si="34"/>
        <v>63</v>
      </c>
      <c r="AE69" s="10">
        <f t="shared" si="23"/>
        <v>99999.000069</v>
      </c>
      <c r="AF69" s="10">
        <f t="shared" si="24"/>
        <v>99999.000069</v>
      </c>
      <c r="AG69" s="10">
        <f t="shared" si="35"/>
        <v>63</v>
      </c>
      <c r="AH69" s="10">
        <f t="shared" si="36"/>
        <v>63</v>
      </c>
    </row>
    <row r="70" spans="1:34" s="5" customFormat="1" ht="19.5" customHeight="1">
      <c r="A70" s="5">
        <f t="shared" si="12"/>
        <v>999</v>
      </c>
      <c r="B70" s="5">
        <f t="shared" si="13"/>
        <v>999</v>
      </c>
      <c r="C70" s="5">
        <f t="shared" si="0"/>
        <v>999</v>
      </c>
      <c r="D70" s="5">
        <f t="shared" si="14"/>
        <v>999</v>
      </c>
      <c r="E70" s="25">
        <f t="shared" si="15"/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16"/>
      </c>
      <c r="O70" s="9"/>
      <c r="P70" s="15">
        <f t="shared" si="17"/>
        <v>9999</v>
      </c>
      <c r="Q70" s="15">
        <f t="shared" si="18"/>
        <v>9999</v>
      </c>
      <c r="R70" s="15">
        <f t="shared" si="19"/>
        <v>9999</v>
      </c>
      <c r="S70" s="15">
        <f t="shared" si="20"/>
        <v>9999</v>
      </c>
      <c r="T70" s="16">
        <f t="shared" si="28"/>
        <v>28000</v>
      </c>
      <c r="U70" s="16">
        <f t="shared" si="29"/>
        <v>25000</v>
      </c>
      <c r="V70" s="16">
        <f t="shared" si="30"/>
        <v>52</v>
      </c>
      <c r="W70" s="10">
        <f t="shared" si="21"/>
        <v>99999</v>
      </c>
      <c r="X70" s="10">
        <f t="shared" si="22"/>
        <v>99999</v>
      </c>
      <c r="Y70" s="10">
        <f t="shared" si="31"/>
        <v>33</v>
      </c>
      <c r="Z70" s="10">
        <f t="shared" si="32"/>
        <v>27</v>
      </c>
      <c r="AA70" s="10">
        <f t="shared" si="27"/>
        <v>99999.00007</v>
      </c>
      <c r="AB70" s="10">
        <f t="shared" si="27"/>
        <v>99999.00007</v>
      </c>
      <c r="AC70" s="10">
        <f t="shared" si="33"/>
        <v>64</v>
      </c>
      <c r="AD70" s="10">
        <f t="shared" si="34"/>
        <v>64</v>
      </c>
      <c r="AE70" s="10">
        <f t="shared" si="23"/>
        <v>99999.00007</v>
      </c>
      <c r="AF70" s="10">
        <f t="shared" si="24"/>
        <v>99999.00007</v>
      </c>
      <c r="AG70" s="10">
        <f t="shared" si="35"/>
        <v>64</v>
      </c>
      <c r="AH70" s="10">
        <f t="shared" si="36"/>
        <v>64</v>
      </c>
    </row>
    <row r="71" spans="1:34" s="5" customFormat="1" ht="19.5" customHeight="1">
      <c r="A71" s="5">
        <f t="shared" si="12"/>
        <v>999</v>
      </c>
      <c r="B71" s="5">
        <f t="shared" si="13"/>
        <v>999</v>
      </c>
      <c r="C71" s="5">
        <f>IF(N71="s",AG71,999)</f>
        <v>999</v>
      </c>
      <c r="D71" s="5">
        <f t="shared" si="14"/>
        <v>999</v>
      </c>
      <c r="E71" s="41">
        <f t="shared" si="15"/>
        <v>999</v>
      </c>
      <c r="F71" s="42"/>
      <c r="G71" s="43"/>
      <c r="H71" s="44"/>
      <c r="I71" s="43"/>
      <c r="J71" s="44"/>
      <c r="K71" s="47"/>
      <c r="L71" s="45"/>
      <c r="M71" s="46">
        <f>IF(AND(K71="NP",L71="NP"),"NP",IF(L71="NP",K71,IF(AND(K71="NP",L71=""),"NP",IF(K71="NP",L71,MIN(K71:L71)))))</f>
        <v>0</v>
      </c>
      <c r="N71" s="48">
        <f t="shared" si="16"/>
      </c>
      <c r="O71" s="9"/>
      <c r="P71" s="15">
        <f t="shared" si="17"/>
        <v>9999</v>
      </c>
      <c r="Q71" s="15">
        <f t="shared" si="18"/>
        <v>9999</v>
      </c>
      <c r="R71" s="15">
        <f t="shared" si="19"/>
        <v>9999</v>
      </c>
      <c r="S71" s="15">
        <f t="shared" si="20"/>
        <v>9999</v>
      </c>
      <c r="T71" s="16">
        <f t="shared" si="28"/>
        <v>28000</v>
      </c>
      <c r="U71" s="16">
        <f t="shared" si="29"/>
        <v>25000</v>
      </c>
      <c r="V71" s="16">
        <f t="shared" si="30"/>
        <v>52</v>
      </c>
      <c r="W71" s="10">
        <f t="shared" si="21"/>
        <v>99999</v>
      </c>
      <c r="X71" s="10">
        <f t="shared" si="22"/>
        <v>99999</v>
      </c>
      <c r="Y71" s="10">
        <f t="shared" si="31"/>
        <v>33</v>
      </c>
      <c r="Z71" s="10">
        <f t="shared" si="32"/>
        <v>27</v>
      </c>
      <c r="AA71" s="10">
        <f t="shared" si="27"/>
        <v>99999.000071</v>
      </c>
      <c r="AB71" s="10">
        <f t="shared" si="27"/>
        <v>99999.000071</v>
      </c>
      <c r="AC71" s="10">
        <f t="shared" si="33"/>
        <v>65</v>
      </c>
      <c r="AD71" s="10">
        <f t="shared" si="34"/>
        <v>65</v>
      </c>
      <c r="AE71" s="10">
        <f t="shared" si="23"/>
        <v>99999.000071</v>
      </c>
      <c r="AF71" s="10">
        <f t="shared" si="24"/>
        <v>99999.000071</v>
      </c>
      <c r="AG71" s="10">
        <f t="shared" si="35"/>
        <v>65</v>
      </c>
      <c r="AH71" s="10">
        <f t="shared" si="36"/>
        <v>65</v>
      </c>
    </row>
    <row r="72" spans="1:34" s="5" customFormat="1" ht="19.5" customHeight="1" thickBot="1">
      <c r="A72" s="5">
        <f>IF(N72="s",AC72,999)</f>
        <v>999</v>
      </c>
      <c r="B72" s="5">
        <f>IF(N72="m",AD72,999)</f>
        <v>999</v>
      </c>
      <c r="C72" s="5">
        <f>IF(N72="s",AG72,999)</f>
        <v>999</v>
      </c>
      <c r="D72" s="5">
        <f>IF(N72="m",AH72,999)</f>
        <v>999</v>
      </c>
      <c r="E72" s="33">
        <f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>IF(AND(K72="NP",L72="NP"),"NP",IF(L72="NP",K72,IF(AND(K72="NP",L72=""),"NP",IF(K72="NP",L72,MIN(K72:L72)))))</f>
        <v>0</v>
      </c>
      <c r="N72" s="40">
        <f>IF(I72="","",IF(OR(I72=2005,I72=2006),"s",IF(OR(I72=2007,I72=2008),"m","")))</f>
      </c>
      <c r="O72" s="9"/>
      <c r="P72" s="15">
        <f>IF(M72=0,9999,IF(M72="NP",999,M72))</f>
        <v>9999</v>
      </c>
      <c r="Q72" s="15">
        <f>IF(M72=0,9999,IF(M72="NP",999,IF(OR(K72="NP",L72="NP"),MIN(K72:L72)+500,K72+L72)))</f>
        <v>9999</v>
      </c>
      <c r="R72" s="15">
        <f>IF(N72="s",P72,9999)</f>
        <v>9999</v>
      </c>
      <c r="S72" s="15">
        <f>IF(N72="m",P72,9999)</f>
        <v>9999</v>
      </c>
      <c r="T72" s="16">
        <f t="shared" si="28"/>
        <v>28000</v>
      </c>
      <c r="U72" s="16">
        <f t="shared" si="29"/>
        <v>25000</v>
      </c>
      <c r="V72" s="16">
        <f t="shared" si="30"/>
        <v>52</v>
      </c>
      <c r="W72" s="10">
        <f>IF(N72="s",V72+T72,99999)</f>
        <v>99999</v>
      </c>
      <c r="X72" s="10">
        <f>IF(N72="m",V72+U72,99999)</f>
        <v>99999</v>
      </c>
      <c r="Y72" s="10">
        <f t="shared" si="31"/>
        <v>33</v>
      </c>
      <c r="Z72" s="10">
        <f t="shared" si="32"/>
        <v>27</v>
      </c>
      <c r="AA72" s="10">
        <f t="shared" si="27"/>
        <v>99999.000072</v>
      </c>
      <c r="AB72" s="10">
        <f t="shared" si="27"/>
        <v>99999.000072</v>
      </c>
      <c r="AC72" s="10">
        <f t="shared" si="33"/>
        <v>66</v>
      </c>
      <c r="AD72" s="10">
        <f t="shared" si="34"/>
        <v>66</v>
      </c>
      <c r="AE72" s="10">
        <f>IF(OR(O72="d",O72="x"),999999,W72+ROW()*0.000001)</f>
        <v>99999.000072</v>
      </c>
      <c r="AF72" s="10">
        <f>IF(OR(O72="m",O72="x"),999999,X72+ROW()*0.000001)</f>
        <v>99999.000072</v>
      </c>
      <c r="AG72" s="10">
        <f t="shared" si="35"/>
        <v>66</v>
      </c>
      <c r="AH72" s="10">
        <f t="shared" si="36"/>
        <v>66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83" t="s">
        <v>2</v>
      </c>
      <c r="C1" s="83"/>
      <c r="D1" s="83"/>
      <c r="E1" s="83"/>
      <c r="F1" s="83"/>
      <c r="G1" s="83"/>
      <c r="H1" s="83"/>
      <c r="I1" s="83"/>
      <c r="J1" s="83"/>
    </row>
    <row r="2" spans="2:10" ht="22.5">
      <c r="B2" s="84" t="str">
        <f>'Základní kolo'!E2</f>
        <v>Český pohár 2021 - Pražský pohár</v>
      </c>
      <c r="C2" s="84"/>
      <c r="D2" s="84"/>
      <c r="E2" s="84"/>
      <c r="F2" s="84"/>
      <c r="G2" s="84"/>
      <c r="H2" s="84"/>
      <c r="I2" s="84"/>
      <c r="J2" s="84"/>
    </row>
    <row r="3" spans="2:10" ht="22.5">
      <c r="B3" s="84" t="str">
        <f>'Základní kolo'!E3</f>
        <v>17. 7. 2021 - Praha - Stromovka</v>
      </c>
      <c r="C3" s="84"/>
      <c r="D3" s="84"/>
      <c r="E3" s="84"/>
      <c r="F3" s="84"/>
      <c r="G3" s="84"/>
      <c r="H3" s="84"/>
      <c r="I3" s="84"/>
      <c r="J3" s="84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85"/>
      <c r="I5" s="85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kolo'!$B$7:$M$72,4,FALSE)),"",VLOOKUP($A7,'Základní kolo'!$B$7:$M$72,4,FALSE))</f>
        <v>1</v>
      </c>
      <c r="C7" s="26">
        <f>IF(ISERROR(VLOOKUP($A7,'Základní kolo'!$B$7:$M$72,5,FALSE)),"",VLOOKUP($A7,'Základní kolo'!$B$7:$M$72,5,FALSE))</f>
        <v>51</v>
      </c>
      <c r="D7" s="27">
        <f>IF(ISERROR(VLOOKUP($A7,'Základní kolo'!$B$7:$M$72,6,FALSE)),"",VLOOKUP($A7,'Základní kolo'!$B$7:$M$72,6,FALSE))</f>
        <v>21432</v>
      </c>
      <c r="E7" s="28" t="str">
        <f>IF(ISERROR(VLOOKUP($A7,'Základní kolo'!$B$7:$M$72,7,FALSE)),"",VLOOKUP($A7,'Základní kolo'!$B$7:$M$72,7,FALSE))</f>
        <v>Štinčíková Magdaléna</v>
      </c>
      <c r="F7" s="27">
        <f>IF(ISERROR(VLOOKUP($A7,'Základní kolo'!$B$7:$M$72,8,FALSE)),"",VLOOKUP($A7,'Základní kolo'!$B$7:$M$72,8,FALSE))</f>
        <v>2007</v>
      </c>
      <c r="G7" s="28" t="str">
        <f>IF(ISERROR(VLOOKUP($A7,'Základní kolo'!$B$7:$M$72,9,FALSE)),"",VLOOKUP($A7,'Základní kolo'!$B$7:$M$72,9,FALSE))</f>
        <v>Svit</v>
      </c>
      <c r="H7" s="30">
        <f>IF(ISERROR(VLOOKUP($A7,'Základní kolo'!$B$7:$M$72,10,FALSE)),"",VLOOKUP($A7,'Základní kolo'!$B$7:$M$72,10,FALSE))</f>
        <v>21.18</v>
      </c>
      <c r="I7" s="30">
        <f>IF(ISERROR(VLOOKUP($A7,'Základní kolo'!$B$7:$M$72,11,FALSE)),"",VLOOKUP($A7,'Základní kolo'!$B$7:$M$72,11,FALSE))</f>
        <v>18.48</v>
      </c>
      <c r="J7" s="31">
        <f>IF(ISERROR(VLOOKUP($A7,'Základní kolo'!$B$7:$M$72,12,FALSE)),"",VLOOKUP($A7,'Základní kolo'!$B$7:$M$72,12,FALSE))</f>
        <v>18.48</v>
      </c>
    </row>
    <row r="8" spans="1:10" s="5" customFormat="1" ht="12.75">
      <c r="A8" s="5">
        <v>2</v>
      </c>
      <c r="B8" s="41">
        <f>IF(ISERROR(VLOOKUP($A8,'Základní kolo'!$B$7:$M$72,4,FALSE)),"",VLOOKUP($A8,'Základní kolo'!$B$7:$M$72,4,FALSE))</f>
        <v>2</v>
      </c>
      <c r="C8" s="42">
        <f>IF(ISERROR(VLOOKUP($A8,'Základní kolo'!$B$7:$M$72,5,FALSE)),"",VLOOKUP($A8,'Základní kolo'!$B$7:$M$72,5,FALSE))</f>
        <v>53</v>
      </c>
      <c r="D8" s="43">
        <f>IF(ISERROR(VLOOKUP($A8,'Základní kolo'!$B$7:$M$72,6,FALSE)),"",VLOOKUP($A8,'Základní kolo'!$B$7:$M$72,6,FALSE))</f>
        <v>40182</v>
      </c>
      <c r="E8" s="44" t="str">
        <f>IF(ISERROR(VLOOKUP($A8,'Základní kolo'!$B$7:$M$72,7,FALSE)),"",VLOOKUP($A8,'Základní kolo'!$B$7:$M$72,7,FALSE))</f>
        <v>Karpielová Anna</v>
      </c>
      <c r="F8" s="43">
        <f>IF(ISERROR(VLOOKUP($A8,'Základní kolo'!$B$7:$M$72,8,FALSE)),"",VLOOKUP($A8,'Základní kolo'!$B$7:$M$72,8,FALSE))</f>
        <v>2008</v>
      </c>
      <c r="G8" s="44" t="str">
        <f>IF(ISERROR(VLOOKUP($A8,'Základní kolo'!$B$7:$M$72,9,FALSE)),"",VLOOKUP($A8,'Základní kolo'!$B$7:$M$72,9,FALSE))</f>
        <v>Újezd</v>
      </c>
      <c r="H8" s="45" t="str">
        <f>IF(ISERROR(VLOOKUP($A8,'Základní kolo'!$B$7:$M$72,10,FALSE)),"",VLOOKUP($A8,'Základní kolo'!$B$7:$M$72,10,FALSE))</f>
        <v>NP</v>
      </c>
      <c r="I8" s="45">
        <f>IF(ISERROR(VLOOKUP($A8,'Základní kolo'!$B$7:$M$72,11,FALSE)),"",VLOOKUP($A8,'Základní kolo'!$B$7:$M$72,11,FALSE))</f>
        <v>19.34</v>
      </c>
      <c r="J8" s="46">
        <f>IF(ISERROR(VLOOKUP($A8,'Základní kolo'!$B$7:$M$72,12,FALSE)),"",VLOOKUP($A8,'Základní kolo'!$B$7:$M$72,12,FALSE))</f>
        <v>19.34</v>
      </c>
    </row>
    <row r="9" spans="1:10" s="5" customFormat="1" ht="12.75">
      <c r="A9" s="5">
        <v>3</v>
      </c>
      <c r="B9" s="41">
        <f>IF(ISERROR(VLOOKUP($A9,'Základní kolo'!$B$7:$M$72,4,FALSE)),"",VLOOKUP($A9,'Základní kolo'!$B$7:$M$72,4,FALSE))</f>
        <v>3</v>
      </c>
      <c r="C9" s="42">
        <f>IF(ISERROR(VLOOKUP($A9,'Základní kolo'!$B$7:$M$72,5,FALSE)),"",VLOOKUP($A9,'Základní kolo'!$B$7:$M$72,5,FALSE))</f>
        <v>55</v>
      </c>
      <c r="D9" s="43">
        <f>IF(ISERROR(VLOOKUP($A9,'Základní kolo'!$B$7:$M$72,6,FALSE)),"",VLOOKUP($A9,'Základní kolo'!$B$7:$M$72,6,FALSE))</f>
        <v>58962</v>
      </c>
      <c r="E9" s="44" t="str">
        <f>IF(ISERROR(VLOOKUP($A9,'Základní kolo'!$B$7:$M$72,7,FALSE)),"",VLOOKUP($A9,'Základní kolo'!$B$7:$M$72,7,FALSE))</f>
        <v>Bojková Rozálie</v>
      </c>
      <c r="F9" s="43">
        <f>IF(ISERROR(VLOOKUP($A9,'Základní kolo'!$B$7:$M$72,8,FALSE)),"",VLOOKUP($A9,'Základní kolo'!$B$7:$M$72,8,FALSE))</f>
        <v>2007</v>
      </c>
      <c r="G9" s="44" t="str">
        <f>IF(ISERROR(VLOOKUP($A9,'Základní kolo'!$B$7:$M$72,9,FALSE)),"",VLOOKUP($A9,'Základní kolo'!$B$7:$M$72,9,FALSE))</f>
        <v>Skalice</v>
      </c>
      <c r="H9" s="45">
        <f>IF(ISERROR(VLOOKUP($A9,'Základní kolo'!$B$7:$M$72,10,FALSE)),"",VLOOKUP($A9,'Základní kolo'!$B$7:$M$72,10,FALSE))</f>
        <v>19.37</v>
      </c>
      <c r="I9" s="45" t="str">
        <f>IF(ISERROR(VLOOKUP($A9,'Základní kolo'!$B$7:$M$72,11,FALSE)),"",VLOOKUP($A9,'Základní kolo'!$B$7:$M$72,11,FALSE))</f>
        <v>NP</v>
      </c>
      <c r="J9" s="46">
        <f>IF(ISERROR(VLOOKUP($A9,'Základní kolo'!$B$7:$M$72,12,FALSE)),"",VLOOKUP($A9,'Základní kolo'!$B$7:$M$72,12,FALSE))</f>
        <v>19.37</v>
      </c>
    </row>
    <row r="10" spans="1:10" s="5" customFormat="1" ht="12.75">
      <c r="A10" s="5">
        <v>4</v>
      </c>
      <c r="B10" s="41">
        <f>IF(ISERROR(VLOOKUP($A10,'Základní kolo'!$B$7:$M$72,4,FALSE)),"",VLOOKUP($A10,'Základní kolo'!$B$7:$M$72,4,FALSE))</f>
        <v>4</v>
      </c>
      <c r="C10" s="42">
        <f>IF(ISERROR(VLOOKUP($A10,'Základní kolo'!$B$7:$M$72,5,FALSE)),"",VLOOKUP($A10,'Základní kolo'!$B$7:$M$72,5,FALSE))</f>
        <v>43</v>
      </c>
      <c r="D10" s="43">
        <f>IF(ISERROR(VLOOKUP($A10,'Základní kolo'!$B$7:$M$72,6,FALSE)),"",VLOOKUP($A10,'Základní kolo'!$B$7:$M$72,6,FALSE))</f>
        <v>63022</v>
      </c>
      <c r="E10" s="44" t="str">
        <f>IF(ISERROR(VLOOKUP($A10,'Základní kolo'!$B$7:$M$72,7,FALSE)),"",VLOOKUP($A10,'Základní kolo'!$B$7:$M$72,7,FALSE))</f>
        <v>Fricová Veronika</v>
      </c>
      <c r="F10" s="43">
        <f>IF(ISERROR(VLOOKUP($A10,'Základní kolo'!$B$7:$M$72,8,FALSE)),"",VLOOKUP($A10,'Základní kolo'!$B$7:$M$72,8,FALSE))</f>
        <v>2007</v>
      </c>
      <c r="G10" s="44" t="str">
        <f>IF(ISERROR(VLOOKUP($A10,'Základní kolo'!$B$7:$M$72,9,FALSE)),"",VLOOKUP($A10,'Základní kolo'!$B$7:$M$72,9,FALSE))</f>
        <v>Mistřín</v>
      </c>
      <c r="H10" s="45">
        <f>IF(ISERROR(VLOOKUP($A10,'Základní kolo'!$B$7:$M$72,10,FALSE)),"",VLOOKUP($A10,'Základní kolo'!$B$7:$M$72,10,FALSE))</f>
        <v>19.44</v>
      </c>
      <c r="I10" s="45">
        <f>IF(ISERROR(VLOOKUP($A10,'Základní kolo'!$B$7:$M$72,11,FALSE)),"",VLOOKUP($A10,'Základní kolo'!$B$7:$M$72,11,FALSE))</f>
        <v>19.52</v>
      </c>
      <c r="J10" s="46">
        <f>IF(ISERROR(VLOOKUP($A10,'Základní kolo'!$B$7:$M$72,12,FALSE)),"",VLOOKUP($A10,'Základní kolo'!$B$7:$M$72,12,FALSE))</f>
        <v>19.44</v>
      </c>
    </row>
    <row r="11" spans="1:10" s="5" customFormat="1" ht="12.75">
      <c r="A11" s="5">
        <v>5</v>
      </c>
      <c r="B11" s="41">
        <f>IF(ISERROR(VLOOKUP($A11,'Základní kolo'!$B$7:$M$72,4,FALSE)),"",VLOOKUP($A11,'Základní kolo'!$B$7:$M$72,4,FALSE))</f>
        <v>5</v>
      </c>
      <c r="C11" s="42">
        <f>IF(ISERROR(VLOOKUP($A11,'Základní kolo'!$B$7:$M$72,5,FALSE)),"",VLOOKUP($A11,'Základní kolo'!$B$7:$M$72,5,FALSE))</f>
        <v>45</v>
      </c>
      <c r="D11" s="43">
        <f>IF(ISERROR(VLOOKUP($A11,'Základní kolo'!$B$7:$M$72,6,FALSE)),"",VLOOKUP($A11,'Základní kolo'!$B$7:$M$72,6,FALSE))</f>
        <v>44592</v>
      </c>
      <c r="E11" s="44" t="str">
        <f>IF(ISERROR(VLOOKUP($A11,'Základní kolo'!$B$7:$M$72,7,FALSE)),"",VLOOKUP($A11,'Základní kolo'!$B$7:$M$72,7,FALSE))</f>
        <v>Pospíšilová Rozálie</v>
      </c>
      <c r="F11" s="43">
        <f>IF(ISERROR(VLOOKUP($A11,'Základní kolo'!$B$7:$M$72,8,FALSE)),"",VLOOKUP($A11,'Základní kolo'!$B$7:$M$72,8,FALSE))</f>
        <v>2008</v>
      </c>
      <c r="G11" s="44" t="str">
        <f>IF(ISERROR(VLOOKUP($A11,'Základní kolo'!$B$7:$M$72,9,FALSE)),"",VLOOKUP($A11,'Základní kolo'!$B$7:$M$72,9,FALSE))</f>
        <v>Borová</v>
      </c>
      <c r="H11" s="45">
        <f>IF(ISERROR(VLOOKUP($A11,'Základní kolo'!$B$7:$M$72,10,FALSE)),"",VLOOKUP($A11,'Základní kolo'!$B$7:$M$72,10,FALSE))</f>
        <v>19.59</v>
      </c>
      <c r="I11" s="45">
        <f>IF(ISERROR(VLOOKUP($A11,'Základní kolo'!$B$7:$M$72,11,FALSE)),"",VLOOKUP($A11,'Základní kolo'!$B$7:$M$72,11,FALSE))</f>
        <v>20.25</v>
      </c>
      <c r="J11" s="46">
        <f>IF(ISERROR(VLOOKUP($A11,'Základní kolo'!$B$7:$M$72,12,FALSE)),"",VLOOKUP($A11,'Základní kolo'!$B$7:$M$72,12,FALSE))</f>
        <v>19.59</v>
      </c>
    </row>
    <row r="12" spans="1:10" s="5" customFormat="1" ht="12.75">
      <c r="A12" s="5">
        <v>6</v>
      </c>
      <c r="B12" s="41">
        <f>IF(ISERROR(VLOOKUP($A12,'Základní kolo'!$B$7:$M$72,4,FALSE)),"",VLOOKUP($A12,'Základní kolo'!$B$7:$M$72,4,FALSE))</f>
        <v>6</v>
      </c>
      <c r="C12" s="42">
        <f>IF(ISERROR(VLOOKUP($A12,'Základní kolo'!$B$7:$M$72,5,FALSE)),"",VLOOKUP($A12,'Základní kolo'!$B$7:$M$72,5,FALSE))</f>
        <v>56</v>
      </c>
      <c r="D12" s="43">
        <f>IF(ISERROR(VLOOKUP($A12,'Základní kolo'!$B$7:$M$72,6,FALSE)),"",VLOOKUP($A12,'Základní kolo'!$B$7:$M$72,6,FALSE))</f>
        <v>30902</v>
      </c>
      <c r="E12" s="44" t="str">
        <f>IF(ISERROR(VLOOKUP($A12,'Základní kolo'!$B$7:$M$72,7,FALSE)),"",VLOOKUP($A12,'Základní kolo'!$B$7:$M$72,7,FALSE))</f>
        <v>Zavoralová Aneta</v>
      </c>
      <c r="F12" s="43">
        <f>IF(ISERROR(VLOOKUP($A12,'Základní kolo'!$B$7:$M$72,8,FALSE)),"",VLOOKUP($A12,'Základní kolo'!$B$7:$M$72,8,FALSE))</f>
        <v>2008</v>
      </c>
      <c r="G12" s="44" t="str">
        <f>IF(ISERROR(VLOOKUP($A12,'Základní kolo'!$B$7:$M$72,9,FALSE)),"",VLOOKUP($A12,'Základní kolo'!$B$7:$M$72,9,FALSE))</f>
        <v>Skuteč</v>
      </c>
      <c r="H12" s="45">
        <f>IF(ISERROR(VLOOKUP($A12,'Základní kolo'!$B$7:$M$72,10,FALSE)),"",VLOOKUP($A12,'Základní kolo'!$B$7:$M$72,10,FALSE))</f>
        <v>24.35</v>
      </c>
      <c r="I12" s="45">
        <f>IF(ISERROR(VLOOKUP($A12,'Základní kolo'!$B$7:$M$72,11,FALSE)),"",VLOOKUP($A12,'Základní kolo'!$B$7:$M$72,11,FALSE))</f>
        <v>20.07</v>
      </c>
      <c r="J12" s="46">
        <f>IF(ISERROR(VLOOKUP($A12,'Základní kolo'!$B$7:$M$72,12,FALSE)),"",VLOOKUP($A12,'Základní kolo'!$B$7:$M$72,12,FALSE))</f>
        <v>20.07</v>
      </c>
    </row>
    <row r="13" spans="1:10" s="5" customFormat="1" ht="12.75">
      <c r="A13" s="5">
        <v>7</v>
      </c>
      <c r="B13" s="41">
        <f>IF(ISERROR(VLOOKUP($A13,'Základní kolo'!$B$7:$M$72,4,FALSE)),"",VLOOKUP($A13,'Základní kolo'!$B$7:$M$72,4,FALSE))</f>
        <v>7</v>
      </c>
      <c r="C13" s="42">
        <f>IF(ISERROR(VLOOKUP($A13,'Základní kolo'!$B$7:$M$72,5,FALSE)),"",VLOOKUP($A13,'Základní kolo'!$B$7:$M$72,5,FALSE))</f>
        <v>40</v>
      </c>
      <c r="D13" s="43">
        <f>IF(ISERROR(VLOOKUP($A13,'Základní kolo'!$B$7:$M$72,6,FALSE)),"",VLOOKUP($A13,'Základní kolo'!$B$7:$M$72,6,FALSE))</f>
        <v>31412</v>
      </c>
      <c r="E13" s="44" t="str">
        <f>IF(ISERROR(VLOOKUP($A13,'Základní kolo'!$B$7:$M$72,7,FALSE)),"",VLOOKUP($A13,'Základní kolo'!$B$7:$M$72,7,FALSE))</f>
        <v>Zaoralová Eliška</v>
      </c>
      <c r="F13" s="43">
        <f>IF(ISERROR(VLOOKUP($A13,'Základní kolo'!$B$7:$M$72,8,FALSE)),"",VLOOKUP($A13,'Základní kolo'!$B$7:$M$72,8,FALSE))</f>
        <v>2007</v>
      </c>
      <c r="G13" s="44" t="str">
        <f>IF(ISERROR(VLOOKUP($A13,'Základní kolo'!$B$7:$M$72,9,FALSE)),"",VLOOKUP($A13,'Základní kolo'!$B$7:$M$72,9,FALSE))</f>
        <v>Bludov</v>
      </c>
      <c r="H13" s="45">
        <f>IF(ISERROR(VLOOKUP($A13,'Základní kolo'!$B$7:$M$72,10,FALSE)),"",VLOOKUP($A13,'Základní kolo'!$B$7:$M$72,10,FALSE))</f>
        <v>20.4</v>
      </c>
      <c r="I13" s="45">
        <f>IF(ISERROR(VLOOKUP($A13,'Základní kolo'!$B$7:$M$72,11,FALSE)),"",VLOOKUP($A13,'Základní kolo'!$B$7:$M$72,11,FALSE))</f>
        <v>20.11</v>
      </c>
      <c r="J13" s="46">
        <f>IF(ISERROR(VLOOKUP($A13,'Základní kolo'!$B$7:$M$72,12,FALSE)),"",VLOOKUP($A13,'Základní kolo'!$B$7:$M$72,12,FALSE))</f>
        <v>20.11</v>
      </c>
    </row>
    <row r="14" spans="1:10" s="5" customFormat="1" ht="12.75">
      <c r="A14" s="5">
        <v>8</v>
      </c>
      <c r="B14" s="41">
        <f>IF(ISERROR(VLOOKUP($A14,'Základní kolo'!$B$7:$M$72,4,FALSE)),"",VLOOKUP($A14,'Základní kolo'!$B$7:$M$72,4,FALSE))</f>
        <v>8</v>
      </c>
      <c r="C14" s="42">
        <f>IF(ISERROR(VLOOKUP($A14,'Základní kolo'!$B$7:$M$72,5,FALSE)),"",VLOOKUP($A14,'Základní kolo'!$B$7:$M$72,5,FALSE))</f>
        <v>46</v>
      </c>
      <c r="D14" s="43">
        <f>IF(ISERROR(VLOOKUP($A14,'Základní kolo'!$B$7:$M$72,6,FALSE)),"",VLOOKUP($A14,'Základní kolo'!$B$7:$M$72,6,FALSE))</f>
        <v>59272</v>
      </c>
      <c r="E14" s="44" t="str">
        <f>IF(ISERROR(VLOOKUP($A14,'Základní kolo'!$B$7:$M$72,7,FALSE)),"",VLOOKUP($A14,'Základní kolo'!$B$7:$M$72,7,FALSE))</f>
        <v>Peštálová Hana</v>
      </c>
      <c r="F14" s="43">
        <f>IF(ISERROR(VLOOKUP($A14,'Základní kolo'!$B$7:$M$72,8,FALSE)),"",VLOOKUP($A14,'Základní kolo'!$B$7:$M$72,8,FALSE))</f>
        <v>2008</v>
      </c>
      <c r="G14" s="44" t="str">
        <f>IF(ISERROR(VLOOKUP($A14,'Základní kolo'!$B$7:$M$72,9,FALSE)),"",VLOOKUP($A14,'Základní kolo'!$B$7:$M$72,9,FALSE))</f>
        <v>Budíkovice</v>
      </c>
      <c r="H14" s="45">
        <f>IF(ISERROR(VLOOKUP($A14,'Základní kolo'!$B$7:$M$72,10,FALSE)),"",VLOOKUP($A14,'Základní kolo'!$B$7:$M$72,10,FALSE))</f>
        <v>20.4</v>
      </c>
      <c r="I14" s="45">
        <f>IF(ISERROR(VLOOKUP($A14,'Základní kolo'!$B$7:$M$72,11,FALSE)),"",VLOOKUP($A14,'Základní kolo'!$B$7:$M$72,11,FALSE))</f>
        <v>20.16</v>
      </c>
      <c r="J14" s="46">
        <f>IF(ISERROR(VLOOKUP($A14,'Základní kolo'!$B$7:$M$72,12,FALSE)),"",VLOOKUP($A14,'Základní kolo'!$B$7:$M$72,12,FALSE))</f>
        <v>20.16</v>
      </c>
    </row>
    <row r="15" spans="1:10" s="5" customFormat="1" ht="12.75">
      <c r="A15" s="5">
        <v>9</v>
      </c>
      <c r="B15" s="41">
        <f>IF(ISERROR(VLOOKUP($A15,'Základní kolo'!$B$7:$M$72,4,FALSE)),"",VLOOKUP($A15,'Základní kolo'!$B$7:$M$72,4,FALSE))</f>
        <v>9</v>
      </c>
      <c r="C15" s="42">
        <f>IF(ISERROR(VLOOKUP($A15,'Základní kolo'!$B$7:$M$72,5,FALSE)),"",VLOOKUP($A15,'Základní kolo'!$B$7:$M$72,5,FALSE))</f>
        <v>57</v>
      </c>
      <c r="D15" s="43">
        <f>IF(ISERROR(VLOOKUP($A15,'Základní kolo'!$B$7:$M$72,6,FALSE)),"",VLOOKUP($A15,'Základní kolo'!$B$7:$M$72,6,FALSE))</f>
        <v>63392</v>
      </c>
      <c r="E15" s="44" t="str">
        <f>IF(ISERROR(VLOOKUP($A15,'Základní kolo'!$B$7:$M$72,7,FALSE)),"",VLOOKUP($A15,'Základní kolo'!$B$7:$M$72,7,FALSE))</f>
        <v>Koptíková Magdaléna</v>
      </c>
      <c r="F15" s="43">
        <f>IF(ISERROR(VLOOKUP($A15,'Základní kolo'!$B$7:$M$72,8,FALSE)),"",VLOOKUP($A15,'Základní kolo'!$B$7:$M$72,8,FALSE))</f>
        <v>2007</v>
      </c>
      <c r="G15" s="44" t="str">
        <f>IF(ISERROR(VLOOKUP($A15,'Základní kolo'!$B$7:$M$72,9,FALSE)),"",VLOOKUP($A15,'Základní kolo'!$B$7:$M$72,9,FALSE))</f>
        <v>Dobřany</v>
      </c>
      <c r="H15" s="45">
        <f>IF(ISERROR(VLOOKUP($A15,'Základní kolo'!$B$7:$M$72,10,FALSE)),"",VLOOKUP($A15,'Základní kolo'!$B$7:$M$72,10,FALSE))</f>
        <v>20.49</v>
      </c>
      <c r="I15" s="45">
        <f>IF(ISERROR(VLOOKUP($A15,'Základní kolo'!$B$7:$M$72,11,FALSE)),"",VLOOKUP($A15,'Základní kolo'!$B$7:$M$72,11,FALSE))</f>
        <v>21.37</v>
      </c>
      <c r="J15" s="46">
        <f>IF(ISERROR(VLOOKUP($A15,'Základní kolo'!$B$7:$M$72,12,FALSE)),"",VLOOKUP($A15,'Základní kolo'!$B$7:$M$72,12,FALSE))</f>
        <v>20.49</v>
      </c>
    </row>
    <row r="16" spans="1:10" s="5" customFormat="1" ht="12.75">
      <c r="A16" s="5">
        <v>10</v>
      </c>
      <c r="B16" s="41">
        <f>IF(ISERROR(VLOOKUP($A16,'Základní kolo'!$B$7:$M$72,4,FALSE)),"",VLOOKUP($A16,'Základní kolo'!$B$7:$M$72,4,FALSE))</f>
        <v>10</v>
      </c>
      <c r="C16" s="42">
        <f>IF(ISERROR(VLOOKUP($A16,'Základní kolo'!$B$7:$M$72,5,FALSE)),"",VLOOKUP($A16,'Základní kolo'!$B$7:$M$72,5,FALSE))</f>
        <v>58</v>
      </c>
      <c r="D16" s="43">
        <f>IF(ISERROR(VLOOKUP($A16,'Základní kolo'!$B$7:$M$72,6,FALSE)),"",VLOOKUP($A16,'Základní kolo'!$B$7:$M$72,6,FALSE))</f>
        <v>62892</v>
      </c>
      <c r="E16" s="44" t="str">
        <f>IF(ISERROR(VLOOKUP($A16,'Základní kolo'!$B$7:$M$72,7,FALSE)),"",VLOOKUP($A16,'Základní kolo'!$B$7:$M$72,7,FALSE))</f>
        <v>Vlčková Eva</v>
      </c>
      <c r="F16" s="43">
        <f>IF(ISERROR(VLOOKUP($A16,'Základní kolo'!$B$7:$M$72,8,FALSE)),"",VLOOKUP($A16,'Základní kolo'!$B$7:$M$72,8,FALSE))</f>
        <v>2008</v>
      </c>
      <c r="G16" s="44" t="str">
        <f>IF(ISERROR(VLOOKUP($A16,'Základní kolo'!$B$7:$M$72,9,FALSE)),"",VLOOKUP($A16,'Základní kolo'!$B$7:$M$72,9,FALSE))</f>
        <v>Výrovice</v>
      </c>
      <c r="H16" s="45" t="str">
        <f>IF(ISERROR(VLOOKUP($A16,'Základní kolo'!$B$7:$M$72,10,FALSE)),"",VLOOKUP($A16,'Základní kolo'!$B$7:$M$72,10,FALSE))</f>
        <v>NP</v>
      </c>
      <c r="I16" s="45">
        <f>IF(ISERROR(VLOOKUP($A16,'Základní kolo'!$B$7:$M$72,11,FALSE)),"",VLOOKUP($A16,'Základní kolo'!$B$7:$M$72,11,FALSE))</f>
        <v>20.71</v>
      </c>
      <c r="J16" s="46">
        <f>IF(ISERROR(VLOOKUP($A16,'Základní kolo'!$B$7:$M$72,12,FALSE)),"",VLOOKUP($A16,'Základní kolo'!$B$7:$M$72,12,FALSE))</f>
        <v>20.71</v>
      </c>
    </row>
    <row r="17" spans="1:10" s="5" customFormat="1" ht="12.75">
      <c r="A17" s="5">
        <v>11</v>
      </c>
      <c r="B17" s="41">
        <f>IF(ISERROR(VLOOKUP($A17,'Základní kolo'!$B$7:$M$72,4,FALSE)),"",VLOOKUP($A17,'Základní kolo'!$B$7:$M$72,4,FALSE))</f>
        <v>11</v>
      </c>
      <c r="C17" s="42">
        <f>IF(ISERROR(VLOOKUP($A17,'Základní kolo'!$B$7:$M$72,5,FALSE)),"",VLOOKUP($A17,'Základní kolo'!$B$7:$M$72,5,FALSE))</f>
        <v>52</v>
      </c>
      <c r="D17" s="43">
        <f>IF(ISERROR(VLOOKUP($A17,'Základní kolo'!$B$7:$M$72,6,FALSE)),"",VLOOKUP($A17,'Základní kolo'!$B$7:$M$72,6,FALSE))</f>
        <v>48832</v>
      </c>
      <c r="E17" s="44" t="str">
        <f>IF(ISERROR(VLOOKUP($A17,'Základní kolo'!$B$7:$M$72,7,FALSE)),"",VLOOKUP($A17,'Základní kolo'!$B$7:$M$72,7,FALSE))</f>
        <v>Barešová Natálie</v>
      </c>
      <c r="F17" s="43">
        <f>IF(ISERROR(VLOOKUP($A17,'Základní kolo'!$B$7:$M$72,8,FALSE)),"",VLOOKUP($A17,'Základní kolo'!$B$7:$M$72,8,FALSE))</f>
        <v>2008</v>
      </c>
      <c r="G17" s="44" t="str">
        <f>IF(ISERROR(VLOOKUP($A17,'Základní kolo'!$B$7:$M$72,9,FALSE)),"",VLOOKUP($A17,'Základní kolo'!$B$7:$M$72,9,FALSE))</f>
        <v>Rychlov</v>
      </c>
      <c r="H17" s="45">
        <f>IF(ISERROR(VLOOKUP($A17,'Základní kolo'!$B$7:$M$72,10,FALSE)),"",VLOOKUP($A17,'Základní kolo'!$B$7:$M$72,10,FALSE))</f>
        <v>21.57</v>
      </c>
      <c r="I17" s="45">
        <f>IF(ISERROR(VLOOKUP($A17,'Základní kolo'!$B$7:$M$72,11,FALSE)),"",VLOOKUP($A17,'Základní kolo'!$B$7:$M$72,11,FALSE))</f>
        <v>21.03</v>
      </c>
      <c r="J17" s="46">
        <f>IF(ISERROR(VLOOKUP($A17,'Základní kolo'!$B$7:$M$72,12,FALSE)),"",VLOOKUP($A17,'Základní kolo'!$B$7:$M$72,12,FALSE))</f>
        <v>21.03</v>
      </c>
    </row>
    <row r="18" spans="1:10" s="5" customFormat="1" ht="12.75">
      <c r="A18" s="5">
        <v>12</v>
      </c>
      <c r="B18" s="41">
        <f>IF(ISERROR(VLOOKUP($A18,'Základní kolo'!$B$7:$M$72,4,FALSE)),"",VLOOKUP($A18,'Základní kolo'!$B$7:$M$72,4,FALSE))</f>
        <v>12</v>
      </c>
      <c r="C18" s="42">
        <f>IF(ISERROR(VLOOKUP($A18,'Základní kolo'!$B$7:$M$72,5,FALSE)),"",VLOOKUP($A18,'Základní kolo'!$B$7:$M$72,5,FALSE))</f>
        <v>34</v>
      </c>
      <c r="D18" s="43">
        <f>IF(ISERROR(VLOOKUP($A18,'Základní kolo'!$B$7:$M$72,6,FALSE)),"",VLOOKUP($A18,'Základní kolo'!$B$7:$M$72,6,FALSE))</f>
        <v>49942</v>
      </c>
      <c r="E18" s="44" t="str">
        <f>IF(ISERROR(VLOOKUP($A18,'Základní kolo'!$B$7:$M$72,7,FALSE)),"",VLOOKUP($A18,'Základní kolo'!$B$7:$M$72,7,FALSE))</f>
        <v>Fousková Alexandra</v>
      </c>
      <c r="F18" s="43">
        <f>IF(ISERROR(VLOOKUP($A18,'Základní kolo'!$B$7:$M$72,8,FALSE)),"",VLOOKUP($A18,'Základní kolo'!$B$7:$M$72,8,FALSE))</f>
        <v>2008</v>
      </c>
      <c r="G18" s="44" t="str">
        <f>IF(ISERROR(VLOOKUP($A18,'Základní kolo'!$B$7:$M$72,9,FALSE)),"",VLOOKUP($A18,'Základní kolo'!$B$7:$M$72,9,FALSE))</f>
        <v>Kostelec nad Č. lesy</v>
      </c>
      <c r="H18" s="45">
        <f>IF(ISERROR(VLOOKUP($A18,'Základní kolo'!$B$7:$M$72,10,FALSE)),"",VLOOKUP($A18,'Základní kolo'!$B$7:$M$72,10,FALSE))</f>
        <v>21.18</v>
      </c>
      <c r="I18" s="45">
        <f>IF(ISERROR(VLOOKUP($A18,'Základní kolo'!$B$7:$M$72,11,FALSE)),"",VLOOKUP($A18,'Základní kolo'!$B$7:$M$72,11,FALSE))</f>
        <v>22.47</v>
      </c>
      <c r="J18" s="46">
        <f>IF(ISERROR(VLOOKUP($A18,'Základní kolo'!$B$7:$M$72,12,FALSE)),"",VLOOKUP($A18,'Základní kolo'!$B$7:$M$72,12,FALSE))</f>
        <v>21.18</v>
      </c>
    </row>
    <row r="19" spans="1:10" s="5" customFormat="1" ht="12.75">
      <c r="A19" s="5">
        <v>13</v>
      </c>
      <c r="B19" s="41">
        <f>IF(ISERROR(VLOOKUP($A19,'Základní kolo'!$B$7:$M$72,4,FALSE)),"",VLOOKUP($A19,'Základní kolo'!$B$7:$M$72,4,FALSE))</f>
        <v>13</v>
      </c>
      <c r="C19" s="42">
        <f>IF(ISERROR(VLOOKUP($A19,'Základní kolo'!$B$7:$M$72,5,FALSE)),"",VLOOKUP($A19,'Základní kolo'!$B$7:$M$72,5,FALSE))</f>
        <v>41</v>
      </c>
      <c r="D19" s="43">
        <f>IF(ISERROR(VLOOKUP($A19,'Základní kolo'!$B$7:$M$72,6,FALSE)),"",VLOOKUP($A19,'Základní kolo'!$B$7:$M$72,6,FALSE))</f>
        <v>62992</v>
      </c>
      <c r="E19" s="44" t="str">
        <f>IF(ISERROR(VLOOKUP($A19,'Základní kolo'!$B$7:$M$72,7,FALSE)),"",VLOOKUP($A19,'Základní kolo'!$B$7:$M$72,7,FALSE))</f>
        <v>Švecová Kristyna</v>
      </c>
      <c r="F19" s="43">
        <f>IF(ISERROR(VLOOKUP($A19,'Základní kolo'!$B$7:$M$72,8,FALSE)),"",VLOOKUP($A19,'Základní kolo'!$B$7:$M$72,8,FALSE))</f>
        <v>2008</v>
      </c>
      <c r="G19" s="44" t="str">
        <f>IF(ISERROR(VLOOKUP($A19,'Základní kolo'!$B$7:$M$72,9,FALSE)),"",VLOOKUP($A19,'Základní kolo'!$B$7:$M$72,9,FALSE))</f>
        <v>Žlutice</v>
      </c>
      <c r="H19" s="45">
        <f>IF(ISERROR(VLOOKUP($A19,'Základní kolo'!$B$7:$M$72,10,FALSE)),"",VLOOKUP($A19,'Základní kolo'!$B$7:$M$72,10,FALSE))</f>
        <v>24.55</v>
      </c>
      <c r="I19" s="45">
        <f>IF(ISERROR(VLOOKUP($A19,'Základní kolo'!$B$7:$M$72,11,FALSE)),"",VLOOKUP($A19,'Základní kolo'!$B$7:$M$72,11,FALSE))</f>
        <v>21.62</v>
      </c>
      <c r="J19" s="46">
        <f>IF(ISERROR(VLOOKUP($A19,'Základní kolo'!$B$7:$M$72,12,FALSE)),"",VLOOKUP($A19,'Základní kolo'!$B$7:$M$72,12,FALSE))</f>
        <v>21.62</v>
      </c>
    </row>
    <row r="20" spans="1:10" s="5" customFormat="1" ht="12.75">
      <c r="A20" s="5">
        <v>14</v>
      </c>
      <c r="B20" s="41">
        <f>IF(ISERROR(VLOOKUP($A20,'Základní kolo'!$B$7:$M$72,4,FALSE)),"",VLOOKUP($A20,'Základní kolo'!$B$7:$M$72,4,FALSE))</f>
        <v>14</v>
      </c>
      <c r="C20" s="42">
        <f>IF(ISERROR(VLOOKUP($A20,'Základní kolo'!$B$7:$M$72,5,FALSE)),"",VLOOKUP($A20,'Základní kolo'!$B$7:$M$72,5,FALSE))</f>
        <v>48</v>
      </c>
      <c r="D20" s="43">
        <f>IF(ISERROR(VLOOKUP($A20,'Základní kolo'!$B$7:$M$72,6,FALSE)),"",VLOOKUP($A20,'Základní kolo'!$B$7:$M$72,6,FALSE))</f>
        <v>46242</v>
      </c>
      <c r="E20" s="44" t="str">
        <f>IF(ISERROR(VLOOKUP($A20,'Základní kolo'!$B$7:$M$72,7,FALSE)),"",VLOOKUP($A20,'Základní kolo'!$B$7:$M$72,7,FALSE))</f>
        <v>Rajnetová Anna</v>
      </c>
      <c r="F20" s="43">
        <f>IF(ISERROR(VLOOKUP($A20,'Základní kolo'!$B$7:$M$72,8,FALSE)),"",VLOOKUP($A20,'Základní kolo'!$B$7:$M$72,8,FALSE))</f>
        <v>2007</v>
      </c>
      <c r="G20" s="44" t="str">
        <f>IF(ISERROR(VLOOKUP($A20,'Základní kolo'!$B$7:$M$72,9,FALSE)),"",VLOOKUP($A20,'Základní kolo'!$B$7:$M$72,9,FALSE))</f>
        <v>Pardubice–Polabiny</v>
      </c>
      <c r="H20" s="45">
        <f>IF(ISERROR(VLOOKUP($A20,'Základní kolo'!$B$7:$M$72,10,FALSE)),"",VLOOKUP($A20,'Základní kolo'!$B$7:$M$72,10,FALSE))</f>
        <v>21.78</v>
      </c>
      <c r="I20" s="45">
        <f>IF(ISERROR(VLOOKUP($A20,'Základní kolo'!$B$7:$M$72,11,FALSE)),"",VLOOKUP($A20,'Základní kolo'!$B$7:$M$72,11,FALSE))</f>
        <v>22.61</v>
      </c>
      <c r="J20" s="46">
        <f>IF(ISERROR(VLOOKUP($A20,'Základní kolo'!$B$7:$M$72,12,FALSE)),"",VLOOKUP($A20,'Základní kolo'!$B$7:$M$72,12,FALSE))</f>
        <v>21.78</v>
      </c>
    </row>
    <row r="21" spans="1:10" s="5" customFormat="1" ht="12.75">
      <c r="A21" s="5">
        <v>15</v>
      </c>
      <c r="B21" s="41">
        <f>IF(ISERROR(VLOOKUP($A21,'Základní kolo'!$B$7:$M$72,4,FALSE)),"",VLOOKUP($A21,'Základní kolo'!$B$7:$M$72,4,FALSE))</f>
        <v>15</v>
      </c>
      <c r="C21" s="42">
        <f>IF(ISERROR(VLOOKUP($A21,'Základní kolo'!$B$7:$M$72,5,FALSE)),"",VLOOKUP($A21,'Základní kolo'!$B$7:$M$72,5,FALSE))</f>
        <v>38</v>
      </c>
      <c r="D21" s="43">
        <f>IF(ISERROR(VLOOKUP($A21,'Základní kolo'!$B$7:$M$72,6,FALSE)),"",VLOOKUP($A21,'Základní kolo'!$B$7:$M$72,6,FALSE))</f>
        <v>63362</v>
      </c>
      <c r="E21" s="44" t="str">
        <f>IF(ISERROR(VLOOKUP($A21,'Základní kolo'!$B$7:$M$72,7,FALSE)),"",VLOOKUP($A21,'Základní kolo'!$B$7:$M$72,7,FALSE))</f>
        <v>Šmolíková Andrea</v>
      </c>
      <c r="F21" s="43">
        <f>IF(ISERROR(VLOOKUP($A21,'Základní kolo'!$B$7:$M$72,8,FALSE)),"",VLOOKUP($A21,'Základní kolo'!$B$7:$M$72,8,FALSE))</f>
        <v>2007</v>
      </c>
      <c r="G21" s="44" t="str">
        <f>IF(ISERROR(VLOOKUP($A21,'Základní kolo'!$B$7:$M$72,9,FALSE)),"",VLOOKUP($A21,'Základní kolo'!$B$7:$M$72,9,FALSE))</f>
        <v>Letkov</v>
      </c>
      <c r="H21" s="45">
        <f>IF(ISERROR(VLOOKUP($A21,'Základní kolo'!$B$7:$M$72,10,FALSE)),"",VLOOKUP($A21,'Základní kolo'!$B$7:$M$72,10,FALSE))</f>
        <v>21.88</v>
      </c>
      <c r="I21" s="45">
        <f>IF(ISERROR(VLOOKUP($A21,'Základní kolo'!$B$7:$M$72,11,FALSE)),"",VLOOKUP($A21,'Základní kolo'!$B$7:$M$72,11,FALSE))</f>
        <v>21.91</v>
      </c>
      <c r="J21" s="46">
        <f>IF(ISERROR(VLOOKUP($A21,'Základní kolo'!$B$7:$M$72,12,FALSE)),"",VLOOKUP($A21,'Základní kolo'!$B$7:$M$72,12,FALSE))</f>
        <v>21.88</v>
      </c>
    </row>
    <row r="22" spans="1:10" s="5" customFormat="1" ht="12.75">
      <c r="A22" s="5">
        <v>16</v>
      </c>
      <c r="B22" s="41">
        <f>IF(ISERROR(VLOOKUP($A22,'Základní kolo'!$B$7:$M$72,4,FALSE)),"",VLOOKUP($A22,'Základní kolo'!$B$7:$M$72,4,FALSE))</f>
        <v>16</v>
      </c>
      <c r="C22" s="42">
        <f>IF(ISERROR(VLOOKUP($A22,'Základní kolo'!$B$7:$M$72,5,FALSE)),"",VLOOKUP($A22,'Základní kolo'!$B$7:$M$72,5,FALSE))</f>
        <v>39</v>
      </c>
      <c r="D22" s="43">
        <f>IF(ISERROR(VLOOKUP($A22,'Základní kolo'!$B$7:$M$72,6,FALSE)),"",VLOOKUP($A22,'Základní kolo'!$B$7:$M$72,6,FALSE))</f>
        <v>61052</v>
      </c>
      <c r="E22" s="44" t="str">
        <f>IF(ISERROR(VLOOKUP($A22,'Základní kolo'!$B$7:$M$72,7,FALSE)),"",VLOOKUP($A22,'Základní kolo'!$B$7:$M$72,7,FALSE))</f>
        <v>Princlová Julie</v>
      </c>
      <c r="F22" s="43">
        <f>IF(ISERROR(VLOOKUP($A22,'Základní kolo'!$B$7:$M$72,8,FALSE)),"",VLOOKUP($A22,'Základní kolo'!$B$7:$M$72,8,FALSE))</f>
        <v>2007</v>
      </c>
      <c r="G22" s="44" t="str">
        <f>IF(ISERROR(VLOOKUP($A22,'Základní kolo'!$B$7:$M$72,9,FALSE)),"",VLOOKUP($A22,'Základní kolo'!$B$7:$M$72,9,FALSE))</f>
        <v>Dobřany</v>
      </c>
      <c r="H22" s="45">
        <f>IF(ISERROR(VLOOKUP($A22,'Základní kolo'!$B$7:$M$72,10,FALSE)),"",VLOOKUP($A22,'Základní kolo'!$B$7:$M$72,10,FALSE))</f>
        <v>32.44</v>
      </c>
      <c r="I22" s="45">
        <f>IF(ISERROR(VLOOKUP($A22,'Základní kolo'!$B$7:$M$72,11,FALSE)),"",VLOOKUP($A22,'Základní kolo'!$B$7:$M$72,11,FALSE))</f>
        <v>22</v>
      </c>
      <c r="J22" s="46">
        <f>IF(ISERROR(VLOOKUP($A22,'Základní kolo'!$B$7:$M$72,12,FALSE)),"",VLOOKUP($A22,'Základní kolo'!$B$7:$M$72,12,FALSE))</f>
        <v>22</v>
      </c>
    </row>
    <row r="23" spans="1:10" s="5" customFormat="1" ht="12.75">
      <c r="A23" s="5">
        <v>17</v>
      </c>
      <c r="B23" s="41">
        <f>IF(ISERROR(VLOOKUP($A23,'Základní kolo'!$B$7:$M$72,4,FALSE)),"",VLOOKUP($A23,'Základní kolo'!$B$7:$M$72,4,FALSE))</f>
        <v>17</v>
      </c>
      <c r="C23" s="42">
        <f>IF(ISERROR(VLOOKUP($A23,'Základní kolo'!$B$7:$M$72,5,FALSE)),"",VLOOKUP($A23,'Základní kolo'!$B$7:$M$72,5,FALSE))</f>
        <v>54</v>
      </c>
      <c r="D23" s="43">
        <f>IF(ISERROR(VLOOKUP($A23,'Základní kolo'!$B$7:$M$72,6,FALSE)),"",VLOOKUP($A23,'Základní kolo'!$B$7:$M$72,6,FALSE))</f>
        <v>49922</v>
      </c>
      <c r="E23" s="44" t="str">
        <f>IF(ISERROR(VLOOKUP($A23,'Základní kolo'!$B$7:$M$72,7,FALSE)),"",VLOOKUP($A23,'Základní kolo'!$B$7:$M$72,7,FALSE))</f>
        <v>Žylová Patricie</v>
      </c>
      <c r="F23" s="43">
        <f>IF(ISERROR(VLOOKUP($A23,'Základní kolo'!$B$7:$M$72,8,FALSE)),"",VLOOKUP($A23,'Základní kolo'!$B$7:$M$72,8,FALSE))</f>
        <v>2008</v>
      </c>
      <c r="G23" s="44" t="str">
        <f>IF(ISERROR(VLOOKUP($A23,'Základní kolo'!$B$7:$M$72,9,FALSE)),"",VLOOKUP($A23,'Základní kolo'!$B$7:$M$72,9,FALSE))</f>
        <v>Kostelec nad Č. lesy</v>
      </c>
      <c r="H23" s="45">
        <f>IF(ISERROR(VLOOKUP($A23,'Základní kolo'!$B$7:$M$72,10,FALSE)),"",VLOOKUP($A23,'Základní kolo'!$B$7:$M$72,10,FALSE))</f>
        <v>22.55</v>
      </c>
      <c r="I23" s="45">
        <f>IF(ISERROR(VLOOKUP($A23,'Základní kolo'!$B$7:$M$72,11,FALSE)),"",VLOOKUP($A23,'Základní kolo'!$B$7:$M$72,11,FALSE))</f>
        <v>23</v>
      </c>
      <c r="J23" s="46">
        <f>IF(ISERROR(VLOOKUP($A23,'Základní kolo'!$B$7:$M$72,12,FALSE)),"",VLOOKUP($A23,'Základní kolo'!$B$7:$M$72,12,FALSE))</f>
        <v>22.55</v>
      </c>
    </row>
    <row r="24" spans="1:10" s="5" customFormat="1" ht="12.75">
      <c r="A24" s="5">
        <v>18</v>
      </c>
      <c r="B24" s="41">
        <f>IF(ISERROR(VLOOKUP($A24,'Základní kolo'!$B$7:$M$72,4,FALSE)),"",VLOOKUP($A24,'Základní kolo'!$B$7:$M$72,4,FALSE))</f>
        <v>18</v>
      </c>
      <c r="C24" s="42">
        <f>IF(ISERROR(VLOOKUP($A24,'Základní kolo'!$B$7:$M$72,5,FALSE)),"",VLOOKUP($A24,'Základní kolo'!$B$7:$M$72,5,FALSE))</f>
        <v>33</v>
      </c>
      <c r="D24" s="43">
        <f>IF(ISERROR(VLOOKUP($A24,'Základní kolo'!$B$7:$M$72,6,FALSE)),"",VLOOKUP($A24,'Základní kolo'!$B$7:$M$72,6,FALSE))</f>
        <v>61042</v>
      </c>
      <c r="E24" s="44" t="str">
        <f>IF(ISERROR(VLOOKUP($A24,'Základní kolo'!$B$7:$M$72,7,FALSE)),"",VLOOKUP($A24,'Základní kolo'!$B$7:$M$72,7,FALSE))</f>
        <v>Balazsová Hana</v>
      </c>
      <c r="F24" s="43">
        <f>IF(ISERROR(VLOOKUP($A24,'Základní kolo'!$B$7:$M$72,8,FALSE)),"",VLOOKUP($A24,'Základní kolo'!$B$7:$M$72,8,FALSE))</f>
        <v>2007</v>
      </c>
      <c r="G24" s="44" t="str">
        <f>IF(ISERROR(VLOOKUP($A24,'Základní kolo'!$B$7:$M$72,9,FALSE)),"",VLOOKUP($A24,'Základní kolo'!$B$7:$M$72,9,FALSE))</f>
        <v>Dobřany</v>
      </c>
      <c r="H24" s="45">
        <f>IF(ISERROR(VLOOKUP($A24,'Základní kolo'!$B$7:$M$72,10,FALSE)),"",VLOOKUP($A24,'Základní kolo'!$B$7:$M$72,10,FALSE))</f>
        <v>22.98</v>
      </c>
      <c r="I24" s="45">
        <f>IF(ISERROR(VLOOKUP($A24,'Základní kolo'!$B$7:$M$72,11,FALSE)),"",VLOOKUP($A24,'Základní kolo'!$B$7:$M$72,11,FALSE))</f>
        <v>22.87</v>
      </c>
      <c r="J24" s="46">
        <f>IF(ISERROR(VLOOKUP($A24,'Základní kolo'!$B$7:$M$72,12,FALSE)),"",VLOOKUP($A24,'Základní kolo'!$B$7:$M$72,12,FALSE))</f>
        <v>22.87</v>
      </c>
    </row>
    <row r="25" spans="1:10" s="5" customFormat="1" ht="12.75">
      <c r="A25" s="5">
        <v>19</v>
      </c>
      <c r="B25" s="41">
        <f>IF(ISERROR(VLOOKUP($A25,'Základní kolo'!$B$7:$M$72,4,FALSE)),"",VLOOKUP($A25,'Základní kolo'!$B$7:$M$72,4,FALSE))</f>
        <v>19</v>
      </c>
      <c r="C25" s="42">
        <f>IF(ISERROR(VLOOKUP($A25,'Základní kolo'!$B$7:$M$72,5,FALSE)),"",VLOOKUP($A25,'Základní kolo'!$B$7:$M$72,5,FALSE))</f>
        <v>50</v>
      </c>
      <c r="D25" s="43">
        <f>IF(ISERROR(VLOOKUP($A25,'Základní kolo'!$B$7:$M$72,6,FALSE)),"",VLOOKUP($A25,'Základní kolo'!$B$7:$M$72,6,FALSE))</f>
        <v>63082</v>
      </c>
      <c r="E25" s="44" t="str">
        <f>IF(ISERROR(VLOOKUP($A25,'Základní kolo'!$B$7:$M$72,7,FALSE)),"",VLOOKUP($A25,'Základní kolo'!$B$7:$M$72,7,FALSE))</f>
        <v>Poláková Karolína</v>
      </c>
      <c r="F25" s="43">
        <f>IF(ISERROR(VLOOKUP($A25,'Základní kolo'!$B$7:$M$72,8,FALSE)),"",VLOOKUP($A25,'Základní kolo'!$B$7:$M$72,8,FALSE))</f>
        <v>2008</v>
      </c>
      <c r="G25" s="44" t="str">
        <f>IF(ISERROR(VLOOKUP($A25,'Základní kolo'!$B$7:$M$72,9,FALSE)),"",VLOOKUP($A25,'Základní kolo'!$B$7:$M$72,9,FALSE))</f>
        <v>Těchov</v>
      </c>
      <c r="H25" s="45">
        <f>IF(ISERROR(VLOOKUP($A25,'Základní kolo'!$B$7:$M$72,10,FALSE)),"",VLOOKUP($A25,'Základní kolo'!$B$7:$M$72,10,FALSE))</f>
        <v>24.75</v>
      </c>
      <c r="I25" s="45">
        <f>IF(ISERROR(VLOOKUP($A25,'Základní kolo'!$B$7:$M$72,11,FALSE)),"",VLOOKUP($A25,'Základní kolo'!$B$7:$M$72,11,FALSE))</f>
        <v>23.01</v>
      </c>
      <c r="J25" s="46">
        <f>IF(ISERROR(VLOOKUP($A25,'Základní kolo'!$B$7:$M$72,12,FALSE)),"",VLOOKUP($A25,'Základní kolo'!$B$7:$M$72,12,FALSE))</f>
        <v>23.01</v>
      </c>
    </row>
    <row r="26" spans="1:10" s="5" customFormat="1" ht="12.75">
      <c r="A26" s="5">
        <v>20</v>
      </c>
      <c r="B26" s="41">
        <f>IF(ISERROR(VLOOKUP($A26,'Základní kolo'!$B$7:$M$72,4,FALSE)),"",VLOOKUP($A26,'Základní kolo'!$B$7:$M$72,4,FALSE))</f>
        <v>20</v>
      </c>
      <c r="C26" s="42">
        <f>IF(ISERROR(VLOOKUP($A26,'Základní kolo'!$B$7:$M$72,5,FALSE)),"",VLOOKUP($A26,'Základní kolo'!$B$7:$M$72,5,FALSE))</f>
        <v>36</v>
      </c>
      <c r="D26" s="43">
        <f>IF(ISERROR(VLOOKUP($A26,'Základní kolo'!$B$7:$M$72,6,FALSE)),"",VLOOKUP($A26,'Základní kolo'!$B$7:$M$72,6,FALSE))</f>
        <v>30892</v>
      </c>
      <c r="E26" s="44" t="str">
        <f>IF(ISERROR(VLOOKUP($A26,'Základní kolo'!$B$7:$M$72,7,FALSE)),"",VLOOKUP($A26,'Základní kolo'!$B$7:$M$72,7,FALSE))</f>
        <v>Slezáková Nela</v>
      </c>
      <c r="F26" s="43">
        <f>IF(ISERROR(VLOOKUP($A26,'Základní kolo'!$B$7:$M$72,8,FALSE)),"",VLOOKUP($A26,'Základní kolo'!$B$7:$M$72,8,FALSE))</f>
        <v>2008</v>
      </c>
      <c r="G26" s="44" t="str">
        <f>IF(ISERROR(VLOOKUP($A26,'Základní kolo'!$B$7:$M$72,9,FALSE)),"",VLOOKUP($A26,'Základní kolo'!$B$7:$M$72,9,FALSE))</f>
        <v>Skuteč</v>
      </c>
      <c r="H26" s="45">
        <f>IF(ISERROR(VLOOKUP($A26,'Základní kolo'!$B$7:$M$72,10,FALSE)),"",VLOOKUP($A26,'Základní kolo'!$B$7:$M$72,10,FALSE))</f>
        <v>35.19</v>
      </c>
      <c r="I26" s="45">
        <f>IF(ISERROR(VLOOKUP($A26,'Základní kolo'!$B$7:$M$72,11,FALSE)),"",VLOOKUP($A26,'Základní kolo'!$B$7:$M$72,11,FALSE))</f>
        <v>23.41</v>
      </c>
      <c r="J26" s="46">
        <f>IF(ISERROR(VLOOKUP($A26,'Základní kolo'!$B$7:$M$72,12,FALSE)),"",VLOOKUP($A26,'Základní kolo'!$B$7:$M$72,12,FALSE))</f>
        <v>23.41</v>
      </c>
    </row>
    <row r="27" spans="1:10" s="5" customFormat="1" ht="12.75">
      <c r="A27" s="5">
        <v>21</v>
      </c>
      <c r="B27" s="41">
        <f>IF(ISERROR(VLOOKUP($A27,'Základní kolo'!$B$7:$M$72,4,FALSE)),"",VLOOKUP($A27,'Základní kolo'!$B$7:$M$72,4,FALSE))</f>
        <v>21</v>
      </c>
      <c r="C27" s="42">
        <f>IF(ISERROR(VLOOKUP($A27,'Základní kolo'!$B$7:$M$72,5,FALSE)),"",VLOOKUP($A27,'Základní kolo'!$B$7:$M$72,5,FALSE))</f>
        <v>44</v>
      </c>
      <c r="D27" s="43">
        <f>IF(ISERROR(VLOOKUP($A27,'Základní kolo'!$B$7:$M$72,6,FALSE)),"",VLOOKUP($A27,'Základní kolo'!$B$7:$M$72,6,FALSE))</f>
        <v>49932</v>
      </c>
      <c r="E27" s="44" t="str">
        <f>IF(ISERROR(VLOOKUP($A27,'Základní kolo'!$B$7:$M$72,7,FALSE)),"",VLOOKUP($A27,'Základní kolo'!$B$7:$M$72,7,FALSE))</f>
        <v>Lindáková Petra</v>
      </c>
      <c r="F27" s="43">
        <f>IF(ISERROR(VLOOKUP($A27,'Základní kolo'!$B$7:$M$72,8,FALSE)),"",VLOOKUP($A27,'Základní kolo'!$B$7:$M$72,8,FALSE))</f>
        <v>2008</v>
      </c>
      <c r="G27" s="44" t="str">
        <f>IF(ISERROR(VLOOKUP($A27,'Základní kolo'!$B$7:$M$72,9,FALSE)),"",VLOOKUP($A27,'Základní kolo'!$B$7:$M$72,9,FALSE))</f>
        <v>Kostelec nad Č. lesy</v>
      </c>
      <c r="H27" s="45">
        <f>IF(ISERROR(VLOOKUP($A27,'Základní kolo'!$B$7:$M$72,10,FALSE)),"",VLOOKUP($A27,'Základní kolo'!$B$7:$M$72,10,FALSE))</f>
        <v>24.5</v>
      </c>
      <c r="I27" s="45">
        <f>IF(ISERROR(VLOOKUP($A27,'Základní kolo'!$B$7:$M$72,11,FALSE)),"",VLOOKUP($A27,'Základní kolo'!$B$7:$M$72,11,FALSE))</f>
        <v>23.6</v>
      </c>
      <c r="J27" s="46">
        <f>IF(ISERROR(VLOOKUP($A27,'Základní kolo'!$B$7:$M$72,12,FALSE)),"",VLOOKUP($A27,'Základní kolo'!$B$7:$M$72,12,FALSE))</f>
        <v>23.6</v>
      </c>
    </row>
    <row r="28" spans="1:10" s="5" customFormat="1" ht="12.75">
      <c r="A28" s="5">
        <v>22</v>
      </c>
      <c r="B28" s="41">
        <f>IF(ISERROR(VLOOKUP($A28,'Základní kolo'!$B$7:$M$72,4,FALSE)),"",VLOOKUP($A28,'Základní kolo'!$B$7:$M$72,4,FALSE))</f>
        <v>22</v>
      </c>
      <c r="C28" s="42">
        <f>IF(ISERROR(VLOOKUP($A28,'Základní kolo'!$B$7:$M$72,5,FALSE)),"",VLOOKUP($A28,'Základní kolo'!$B$7:$M$72,5,FALSE))</f>
        <v>37</v>
      </c>
      <c r="D28" s="43">
        <f>IF(ISERROR(VLOOKUP($A28,'Základní kolo'!$B$7:$M$72,6,FALSE)),"",VLOOKUP($A28,'Základní kolo'!$B$7:$M$72,6,FALSE))</f>
        <v>63092</v>
      </c>
      <c r="E28" s="44" t="str">
        <f>IF(ISERROR(VLOOKUP($A28,'Základní kolo'!$B$7:$M$72,7,FALSE)),"",VLOOKUP($A28,'Základní kolo'!$B$7:$M$72,7,FALSE))</f>
        <v>Součková Nela</v>
      </c>
      <c r="F28" s="43">
        <f>IF(ISERROR(VLOOKUP($A28,'Základní kolo'!$B$7:$M$72,8,FALSE)),"",VLOOKUP($A28,'Základní kolo'!$B$7:$M$72,8,FALSE))</f>
        <v>2007</v>
      </c>
      <c r="G28" s="44" t="str">
        <f>IF(ISERROR(VLOOKUP($A28,'Základní kolo'!$B$7:$M$72,9,FALSE)),"",VLOOKUP($A28,'Základní kolo'!$B$7:$M$72,9,FALSE))</f>
        <v>Těchov</v>
      </c>
      <c r="H28" s="45">
        <f>IF(ISERROR(VLOOKUP($A28,'Základní kolo'!$B$7:$M$72,10,FALSE)),"",VLOOKUP($A28,'Základní kolo'!$B$7:$M$72,10,FALSE))</f>
        <v>25.57</v>
      </c>
      <c r="I28" s="45">
        <f>IF(ISERROR(VLOOKUP($A28,'Základní kolo'!$B$7:$M$72,11,FALSE)),"",VLOOKUP($A28,'Základní kolo'!$B$7:$M$72,11,FALSE))</f>
        <v>24.38</v>
      </c>
      <c r="J28" s="46">
        <f>IF(ISERROR(VLOOKUP($A28,'Základní kolo'!$B$7:$M$72,12,FALSE)),"",VLOOKUP($A28,'Základní kolo'!$B$7:$M$72,12,FALSE))</f>
        <v>24.38</v>
      </c>
    </row>
    <row r="29" spans="1:10" s="5" customFormat="1" ht="12.75">
      <c r="A29" s="5">
        <v>23</v>
      </c>
      <c r="B29" s="41">
        <f>IF(ISERROR(VLOOKUP($A29,'Základní kolo'!$B$7:$M$72,4,FALSE)),"",VLOOKUP($A29,'Základní kolo'!$B$7:$M$72,4,FALSE))</f>
        <v>23</v>
      </c>
      <c r="C29" s="42">
        <f>IF(ISERROR(VLOOKUP($A29,'Základní kolo'!$B$7:$M$72,5,FALSE)),"",VLOOKUP($A29,'Základní kolo'!$B$7:$M$72,5,FALSE))</f>
        <v>47</v>
      </c>
      <c r="D29" s="43">
        <f>IF(ISERROR(VLOOKUP($A29,'Základní kolo'!$B$7:$M$72,6,FALSE)),"",VLOOKUP($A29,'Základní kolo'!$B$7:$M$72,6,FALSE))</f>
        <v>23632</v>
      </c>
      <c r="E29" s="44" t="str">
        <f>IF(ISERROR(VLOOKUP($A29,'Základní kolo'!$B$7:$M$72,7,FALSE)),"",VLOOKUP($A29,'Základní kolo'!$B$7:$M$72,7,FALSE))</f>
        <v>Mašková Marika</v>
      </c>
      <c r="F29" s="43">
        <f>IF(ISERROR(VLOOKUP($A29,'Základní kolo'!$B$7:$M$72,8,FALSE)),"",VLOOKUP($A29,'Základní kolo'!$B$7:$M$72,8,FALSE))</f>
        <v>2008</v>
      </c>
      <c r="G29" s="44" t="str">
        <f>IF(ISERROR(VLOOKUP($A29,'Základní kolo'!$B$7:$M$72,9,FALSE)),"",VLOOKUP($A29,'Základní kolo'!$B$7:$M$72,9,FALSE))</f>
        <v>Ruda</v>
      </c>
      <c r="H29" s="45" t="str">
        <f>IF(ISERROR(VLOOKUP($A29,'Základní kolo'!$B$7:$M$72,10,FALSE)),"",VLOOKUP($A29,'Základní kolo'!$B$7:$M$72,10,FALSE))</f>
        <v>NP</v>
      </c>
      <c r="I29" s="45" t="str">
        <f>IF(ISERROR(VLOOKUP($A29,'Základní kolo'!$B$7:$M$72,11,FALSE)),"",VLOOKUP($A29,'Základní kolo'!$B$7:$M$72,11,FALSE))</f>
        <v>NP</v>
      </c>
      <c r="J29" s="46" t="str">
        <f>IF(ISERROR(VLOOKUP($A29,'Základní kolo'!$B$7:$M$72,12,FALSE)),"",VLOOKUP($A29,'Základní kolo'!$B$7:$M$72,12,FALSE))</f>
        <v>NP</v>
      </c>
    </row>
    <row r="30" spans="1:10" s="5" customFormat="1" ht="12.75">
      <c r="A30" s="5">
        <v>24</v>
      </c>
      <c r="B30" s="41">
        <f>IF(ISERROR(VLOOKUP($A30,'Základní kolo'!$B$7:$M$72,4,FALSE)),"",VLOOKUP($A30,'Základní kolo'!$B$7:$M$72,4,FALSE))</f>
        <v>23</v>
      </c>
      <c r="C30" s="42">
        <f>IF(ISERROR(VLOOKUP($A30,'Základní kolo'!$B$7:$M$72,5,FALSE)),"",VLOOKUP($A30,'Základní kolo'!$B$7:$M$72,5,FALSE))</f>
        <v>49</v>
      </c>
      <c r="D30" s="43">
        <f>IF(ISERROR(VLOOKUP($A30,'Základní kolo'!$B$7:$M$72,6,FALSE)),"",VLOOKUP($A30,'Základní kolo'!$B$7:$M$72,6,FALSE))</f>
        <v>63342</v>
      </c>
      <c r="E30" s="44" t="str">
        <f>IF(ISERROR(VLOOKUP($A30,'Základní kolo'!$B$7:$M$72,7,FALSE)),"",VLOOKUP($A30,'Základní kolo'!$B$7:$M$72,7,FALSE))</f>
        <v>Jungová Michaela</v>
      </c>
      <c r="F30" s="43">
        <f>IF(ISERROR(VLOOKUP($A30,'Základní kolo'!$B$7:$M$72,8,FALSE)),"",VLOOKUP($A30,'Základní kolo'!$B$7:$M$72,8,FALSE))</f>
        <v>2007</v>
      </c>
      <c r="G30" s="44" t="str">
        <f>IF(ISERROR(VLOOKUP($A30,'Základní kolo'!$B$7:$M$72,9,FALSE)),"",VLOOKUP($A30,'Základní kolo'!$B$7:$M$72,9,FALSE))</f>
        <v>Dobřany</v>
      </c>
      <c r="H30" s="45" t="str">
        <f>IF(ISERROR(VLOOKUP($A30,'Základní kolo'!$B$7:$M$72,10,FALSE)),"",VLOOKUP($A30,'Základní kolo'!$B$7:$M$72,10,FALSE))</f>
        <v>NP</v>
      </c>
      <c r="I30" s="45" t="str">
        <f>IF(ISERROR(VLOOKUP($A30,'Základní kolo'!$B$7:$M$72,11,FALSE)),"",VLOOKUP($A30,'Základní kolo'!$B$7:$M$72,11,FALSE))</f>
        <v>NP</v>
      </c>
      <c r="J30" s="46" t="str">
        <f>IF(ISERROR(VLOOKUP($A30,'Základní kolo'!$B$7:$M$72,12,FALSE)),"",VLOOKUP($A30,'Základní kolo'!$B$7:$M$72,12,FALSE))</f>
        <v>NP</v>
      </c>
    </row>
    <row r="31" spans="1:10" s="5" customFormat="1" ht="12.75">
      <c r="A31" s="5">
        <v>25</v>
      </c>
      <c r="B31" s="41">
        <f>IF(ISERROR(VLOOKUP($A31,'Základní kolo'!$B$7:$M$72,4,FALSE)),"",VLOOKUP($A31,'Základní kolo'!$B$7:$M$72,4,FALSE))</f>
        <v>25</v>
      </c>
      <c r="C31" s="42">
        <f>IF(ISERROR(VLOOKUP($A31,'Základní kolo'!$B$7:$M$72,5,FALSE)),"",VLOOKUP($A31,'Základní kolo'!$B$7:$M$72,5,FALSE))</f>
        <v>35</v>
      </c>
      <c r="D31" s="43">
        <f>IF(ISERROR(VLOOKUP($A31,'Základní kolo'!$B$7:$M$72,6,FALSE)),"",VLOOKUP($A31,'Základní kolo'!$B$7:$M$72,6,FALSE))</f>
        <v>63102</v>
      </c>
      <c r="E31" s="44" t="str">
        <f>IF(ISERROR(VLOOKUP($A31,'Základní kolo'!$B$7:$M$72,7,FALSE)),"",VLOOKUP($A31,'Základní kolo'!$B$7:$M$72,7,FALSE))</f>
        <v>Vespalcova Nikola</v>
      </c>
      <c r="F31" s="43">
        <f>IF(ISERROR(VLOOKUP($A31,'Základní kolo'!$B$7:$M$72,8,FALSE)),"",VLOOKUP($A31,'Základní kolo'!$B$7:$M$72,8,FALSE))</f>
        <v>2007</v>
      </c>
      <c r="G31" s="44" t="str">
        <f>IF(ISERROR(VLOOKUP($A31,'Základní kolo'!$B$7:$M$72,9,FALSE)),"",VLOOKUP($A31,'Základní kolo'!$B$7:$M$72,9,FALSE))</f>
        <v>Skalice</v>
      </c>
      <c r="H31" s="45" t="str">
        <f>IF(ISERROR(VLOOKUP($A31,'Základní kolo'!$B$7:$M$72,10,FALSE)),"",VLOOKUP($A31,'Základní kolo'!$B$7:$M$72,10,FALSE))</f>
        <v>DNF</v>
      </c>
      <c r="I31" s="45" t="str">
        <f>IF(ISERROR(VLOOKUP($A31,'Základní kolo'!$B$7:$M$72,11,FALSE)),"",VLOOKUP($A31,'Základní kolo'!$B$7:$M$72,11,FALSE))</f>
        <v>DNF</v>
      </c>
      <c r="J31" s="46">
        <f>IF(ISERROR(VLOOKUP($A31,'Základní kolo'!$B$7:$M$72,12,FALSE)),"",VLOOKUP($A31,'Základní kolo'!$B$7:$M$72,12,FALSE))</f>
        <v>0</v>
      </c>
    </row>
    <row r="32" spans="1:10" s="5" customFormat="1" ht="12.75">
      <c r="A32" s="5">
        <v>26</v>
      </c>
      <c r="B32" s="41">
        <f>IF(ISERROR(VLOOKUP($A32,'Základní kolo'!$B$7:$M$72,4,FALSE)),"",VLOOKUP($A32,'Základní kolo'!$B$7:$M$72,4,FALSE))</f>
        <v>25</v>
      </c>
      <c r="C32" s="42">
        <f>IF(ISERROR(VLOOKUP($A32,'Základní kolo'!$B$7:$M$72,5,FALSE)),"",VLOOKUP($A32,'Základní kolo'!$B$7:$M$72,5,FALSE))</f>
        <v>42</v>
      </c>
      <c r="D32" s="43">
        <f>IF(ISERROR(VLOOKUP($A32,'Základní kolo'!$B$7:$M$72,6,FALSE)),"",VLOOKUP($A32,'Základní kolo'!$B$7:$M$72,6,FALSE))</f>
        <v>62952</v>
      </c>
      <c r="E32" s="44" t="str">
        <f>IF(ISERROR(VLOOKUP($A32,'Základní kolo'!$B$7:$M$72,7,FALSE)),"",VLOOKUP($A32,'Základní kolo'!$B$7:$M$72,7,FALSE))</f>
        <v>Kadečková Petra</v>
      </c>
      <c r="F32" s="43">
        <f>IF(ISERROR(VLOOKUP($A32,'Základní kolo'!$B$7:$M$72,8,FALSE)),"",VLOOKUP($A32,'Základní kolo'!$B$7:$M$72,8,FALSE))</f>
        <v>2007</v>
      </c>
      <c r="G32" s="44" t="str">
        <f>IF(ISERROR(VLOOKUP($A32,'Základní kolo'!$B$7:$M$72,9,FALSE)),"",VLOOKUP($A32,'Základní kolo'!$B$7:$M$72,9,FALSE))</f>
        <v>Šárovcova Lhota</v>
      </c>
      <c r="H32" s="45" t="str">
        <f>IF(ISERROR(VLOOKUP($A32,'Základní kolo'!$B$7:$M$72,10,FALSE)),"",VLOOKUP($A32,'Základní kolo'!$B$7:$M$72,10,FALSE))</f>
        <v>DNF</v>
      </c>
      <c r="I32" s="45" t="str">
        <f>IF(ISERROR(VLOOKUP($A32,'Základní kolo'!$B$7:$M$72,11,FALSE)),"",VLOOKUP($A32,'Základní kolo'!$B$7:$M$72,11,FALSE))</f>
        <v>DNF</v>
      </c>
      <c r="J32" s="46">
        <f>IF(ISERROR(VLOOKUP($A32,'Základní kolo'!$B$7:$M$72,12,FALSE)),"",VLOOKUP($A32,'Základní kolo'!$B$7:$M$72,12,FALSE))</f>
        <v>0</v>
      </c>
    </row>
    <row r="33" spans="1:10" s="5" customFormat="1" ht="12.75">
      <c r="A33" s="5">
        <v>27</v>
      </c>
      <c r="B33" s="41">
        <f>IF(ISERROR(VLOOKUP($A33,'Základní kolo'!$B$7:$M$72,4,FALSE)),"",VLOOKUP($A33,'Základní kolo'!$B$7:$M$72,4,FALSE))</f>
      </c>
      <c r="C33" s="42">
        <f>IF(ISERROR(VLOOKUP($A33,'Základní kolo'!$B$7:$M$72,5,FALSE)),"",VLOOKUP($A33,'Základní kolo'!$B$7:$M$72,5,FALSE))</f>
      </c>
      <c r="D33" s="43">
        <f>IF(ISERROR(VLOOKUP($A33,'Základní kolo'!$B$7:$M$72,6,FALSE)),"",VLOOKUP($A33,'Základní kolo'!$B$7:$M$72,6,FALSE))</f>
      </c>
      <c r="E33" s="44">
        <f>IF(ISERROR(VLOOKUP($A33,'Základní kolo'!$B$7:$M$72,7,FALSE)),"",VLOOKUP($A33,'Základní kolo'!$B$7:$M$72,7,FALSE))</f>
      </c>
      <c r="F33" s="43">
        <f>IF(ISERROR(VLOOKUP($A33,'Základní kolo'!$B$7:$M$72,8,FALSE)),"",VLOOKUP($A33,'Základní kolo'!$B$7:$M$72,8,FALSE))</f>
      </c>
      <c r="G33" s="44">
        <f>IF(ISERROR(VLOOKUP($A33,'Základní kolo'!$B$7:$M$72,9,FALSE)),"",VLOOKUP($A33,'Základní kolo'!$B$7:$M$72,9,FALSE))</f>
      </c>
      <c r="H33" s="45">
        <f>IF(ISERROR(VLOOKUP($A33,'Základní kolo'!$B$7:$M$72,10,FALSE)),"",VLOOKUP($A33,'Základní kolo'!$B$7:$M$72,10,FALSE))</f>
      </c>
      <c r="I33" s="45">
        <f>IF(ISERROR(VLOOKUP($A33,'Základní kolo'!$B$7:$M$72,11,FALSE)),"",VLOOKUP($A33,'Základní kolo'!$B$7:$M$72,11,FALSE))</f>
      </c>
      <c r="J33" s="46">
        <f>IF(ISERROR(VLOOKUP($A33,'Základní kolo'!$B$7:$M$72,12,FALSE)),"",VLOOKUP($A33,'Základní kolo'!$B$7:$M$72,12,FALSE))</f>
      </c>
    </row>
    <row r="34" spans="1:10" s="5" customFormat="1" ht="12.75">
      <c r="A34" s="5">
        <v>28</v>
      </c>
      <c r="B34" s="41">
        <f>IF(ISERROR(VLOOKUP($A34,'Základní kolo'!$B$7:$M$72,4,FALSE)),"",VLOOKUP($A34,'Základní kolo'!$B$7:$M$72,4,FALSE))</f>
      </c>
      <c r="C34" s="42">
        <f>IF(ISERROR(VLOOKUP($A34,'Základní kolo'!$B$7:$M$72,5,FALSE)),"",VLOOKUP($A34,'Základní kolo'!$B$7:$M$72,5,FALSE))</f>
      </c>
      <c r="D34" s="43">
        <f>IF(ISERROR(VLOOKUP($A34,'Základní kolo'!$B$7:$M$72,6,FALSE)),"",VLOOKUP($A34,'Základní kolo'!$B$7:$M$72,6,FALSE))</f>
      </c>
      <c r="E34" s="44">
        <f>IF(ISERROR(VLOOKUP($A34,'Základní kolo'!$B$7:$M$72,7,FALSE)),"",VLOOKUP($A34,'Základní kolo'!$B$7:$M$72,7,FALSE))</f>
      </c>
      <c r="F34" s="43">
        <f>IF(ISERROR(VLOOKUP($A34,'Základní kolo'!$B$7:$M$72,8,FALSE)),"",VLOOKUP($A34,'Základní kolo'!$B$7:$M$72,8,FALSE))</f>
      </c>
      <c r="G34" s="44">
        <f>IF(ISERROR(VLOOKUP($A34,'Základní kolo'!$B$7:$M$72,9,FALSE)),"",VLOOKUP($A34,'Základní kolo'!$B$7:$M$72,9,FALSE))</f>
      </c>
      <c r="H34" s="45">
        <f>IF(ISERROR(VLOOKUP($A34,'Základní kolo'!$B$7:$M$72,10,FALSE)),"",VLOOKUP($A34,'Základní kolo'!$B$7:$M$72,10,FALSE))</f>
      </c>
      <c r="I34" s="45">
        <f>IF(ISERROR(VLOOKUP($A34,'Základní kolo'!$B$7:$M$72,11,FALSE)),"",VLOOKUP($A34,'Základní kolo'!$B$7:$M$72,11,FALSE))</f>
      </c>
      <c r="J34" s="46">
        <f>IF(ISERROR(VLOOKUP($A34,'Základní kolo'!$B$7:$M$72,12,FALSE)),"",VLOOKUP($A34,'Základní kolo'!$B$7:$M$72,12,FALSE))</f>
      </c>
    </row>
    <row r="35" spans="1:10" s="5" customFormat="1" ht="12.75">
      <c r="A35" s="5">
        <v>29</v>
      </c>
      <c r="B35" s="41">
        <f>IF(ISERROR(VLOOKUP($A35,'Základní kolo'!$B$7:$M$72,4,FALSE)),"",VLOOKUP($A35,'Základní kolo'!$B$7:$M$72,4,FALSE))</f>
      </c>
      <c r="C35" s="42">
        <f>IF(ISERROR(VLOOKUP($A35,'Základní kolo'!$B$7:$M$72,5,FALSE)),"",VLOOKUP($A35,'Základní kolo'!$B$7:$M$72,5,FALSE))</f>
      </c>
      <c r="D35" s="43">
        <f>IF(ISERROR(VLOOKUP($A35,'Základní kolo'!$B$7:$M$72,6,FALSE)),"",VLOOKUP($A35,'Základní kolo'!$B$7:$M$72,6,FALSE))</f>
      </c>
      <c r="E35" s="44">
        <f>IF(ISERROR(VLOOKUP($A35,'Základní kolo'!$B$7:$M$72,7,FALSE)),"",VLOOKUP($A35,'Základní kolo'!$B$7:$M$72,7,FALSE))</f>
      </c>
      <c r="F35" s="43">
        <f>IF(ISERROR(VLOOKUP($A35,'Základní kolo'!$B$7:$M$72,8,FALSE)),"",VLOOKUP($A35,'Základní kolo'!$B$7:$M$72,8,FALSE))</f>
      </c>
      <c r="G35" s="44">
        <f>IF(ISERROR(VLOOKUP($A35,'Základní kolo'!$B$7:$M$72,9,FALSE)),"",VLOOKUP($A35,'Základní kolo'!$B$7:$M$72,9,FALSE))</f>
      </c>
      <c r="H35" s="45">
        <f>IF(ISERROR(VLOOKUP($A35,'Základní kolo'!$B$7:$M$72,10,FALSE)),"",VLOOKUP($A35,'Základní kolo'!$B$7:$M$72,10,FALSE))</f>
      </c>
      <c r="I35" s="45">
        <f>IF(ISERROR(VLOOKUP($A35,'Základní kolo'!$B$7:$M$72,11,FALSE)),"",VLOOKUP($A35,'Základní kolo'!$B$7:$M$72,11,FALSE))</f>
      </c>
      <c r="J35" s="46">
        <f>IF(ISERROR(VLOOKUP($A35,'Základní kolo'!$B$7:$M$72,12,FALSE)),"",VLOOKUP($A35,'Základní kolo'!$B$7:$M$72,12,FALSE))</f>
      </c>
    </row>
    <row r="36" spans="1:10" s="5" customFormat="1" ht="12.75">
      <c r="A36" s="5">
        <v>30</v>
      </c>
      <c r="B36" s="41">
        <f>IF(ISERROR(VLOOKUP($A36,'Základní kolo'!$B$7:$M$72,4,FALSE)),"",VLOOKUP($A36,'Základní kolo'!$B$7:$M$72,4,FALSE))</f>
      </c>
      <c r="C36" s="42">
        <f>IF(ISERROR(VLOOKUP($A36,'Základní kolo'!$B$7:$M$72,5,FALSE)),"",VLOOKUP($A36,'Základní kolo'!$B$7:$M$72,5,FALSE))</f>
      </c>
      <c r="D36" s="43">
        <f>IF(ISERROR(VLOOKUP($A36,'Základní kolo'!$B$7:$M$72,6,FALSE)),"",VLOOKUP($A36,'Základní kolo'!$B$7:$M$72,6,FALSE))</f>
      </c>
      <c r="E36" s="44">
        <f>IF(ISERROR(VLOOKUP($A36,'Základní kolo'!$B$7:$M$72,7,FALSE)),"",VLOOKUP($A36,'Základní kolo'!$B$7:$M$72,7,FALSE))</f>
      </c>
      <c r="F36" s="43">
        <f>IF(ISERROR(VLOOKUP($A36,'Základní kolo'!$B$7:$M$72,8,FALSE)),"",VLOOKUP($A36,'Základní kolo'!$B$7:$M$72,8,FALSE))</f>
      </c>
      <c r="G36" s="44">
        <f>IF(ISERROR(VLOOKUP($A36,'Základní kolo'!$B$7:$M$72,9,FALSE)),"",VLOOKUP($A36,'Základní kolo'!$B$7:$M$72,9,FALSE))</f>
      </c>
      <c r="H36" s="45">
        <f>IF(ISERROR(VLOOKUP($A36,'Základní kolo'!$B$7:$M$72,10,FALSE)),"",VLOOKUP($A36,'Základní kolo'!$B$7:$M$72,10,FALSE))</f>
      </c>
      <c r="I36" s="45">
        <f>IF(ISERROR(VLOOKUP($A36,'Základní kolo'!$B$7:$M$72,11,FALSE)),"",VLOOKUP($A36,'Základní kolo'!$B$7:$M$72,11,FALSE))</f>
      </c>
      <c r="J36" s="46">
        <f>IF(ISERROR(VLOOKUP($A36,'Základní kolo'!$B$7:$M$72,12,FALSE)),"",VLOOKUP($A36,'Základní kolo'!$B$7:$M$72,12,FALSE))</f>
      </c>
    </row>
    <row r="37" spans="1:10" s="5" customFormat="1" ht="12.75">
      <c r="A37" s="5">
        <v>31</v>
      </c>
      <c r="B37" s="41">
        <f>IF(ISERROR(VLOOKUP($A37,'Základní kolo'!$B$7:$M$72,4,FALSE)),"",VLOOKUP($A37,'Základní kolo'!$B$7:$M$72,4,FALSE))</f>
      </c>
      <c r="C37" s="42">
        <f>IF(ISERROR(VLOOKUP($A37,'Základní kolo'!$B$7:$M$72,5,FALSE)),"",VLOOKUP($A37,'Základní kolo'!$B$7:$M$72,5,FALSE))</f>
      </c>
      <c r="D37" s="43">
        <f>IF(ISERROR(VLOOKUP($A37,'Základní kolo'!$B$7:$M$72,6,FALSE)),"",VLOOKUP($A37,'Základní kolo'!$B$7:$M$72,6,FALSE))</f>
      </c>
      <c r="E37" s="44">
        <f>IF(ISERROR(VLOOKUP($A37,'Základní kolo'!$B$7:$M$72,7,FALSE)),"",VLOOKUP($A37,'Základní kolo'!$B$7:$M$72,7,FALSE))</f>
      </c>
      <c r="F37" s="43">
        <f>IF(ISERROR(VLOOKUP($A37,'Základní kolo'!$B$7:$M$72,8,FALSE)),"",VLOOKUP($A37,'Základní kolo'!$B$7:$M$72,8,FALSE))</f>
      </c>
      <c r="G37" s="44">
        <f>IF(ISERROR(VLOOKUP($A37,'Základní kolo'!$B$7:$M$72,9,FALSE)),"",VLOOKUP($A37,'Základní kolo'!$B$7:$M$72,9,FALSE))</f>
      </c>
      <c r="H37" s="45">
        <f>IF(ISERROR(VLOOKUP($A37,'Základní kolo'!$B$7:$M$72,10,FALSE)),"",VLOOKUP($A37,'Základní kolo'!$B$7:$M$72,10,FALSE))</f>
      </c>
      <c r="I37" s="45">
        <f>IF(ISERROR(VLOOKUP($A37,'Základní kolo'!$B$7:$M$72,11,FALSE)),"",VLOOKUP($A37,'Základní kolo'!$B$7:$M$72,11,FALSE))</f>
      </c>
      <c r="J37" s="46">
        <f>IF(ISERROR(VLOOKUP($A37,'Základní kolo'!$B$7:$M$72,12,FALSE)),"",VLOOKUP($A37,'Základní kolo'!$B$7:$M$72,12,FALSE))</f>
      </c>
    </row>
    <row r="38" spans="1:10" s="5" customFormat="1" ht="12.75">
      <c r="A38" s="5">
        <v>32</v>
      </c>
      <c r="B38" s="41">
        <f>IF(ISERROR(VLOOKUP($A38,'Základní kolo'!$B$7:$M$72,4,FALSE)),"",VLOOKUP($A38,'Základní kolo'!$B$7:$M$72,4,FALSE))</f>
      </c>
      <c r="C38" s="42">
        <f>IF(ISERROR(VLOOKUP($A38,'Základní kolo'!$B$7:$M$72,5,FALSE)),"",VLOOKUP($A38,'Základní kolo'!$B$7:$M$72,5,FALSE))</f>
      </c>
      <c r="D38" s="43">
        <f>IF(ISERROR(VLOOKUP($A38,'Základní kolo'!$B$7:$M$72,6,FALSE)),"",VLOOKUP($A38,'Základní kolo'!$B$7:$M$72,6,FALSE))</f>
      </c>
      <c r="E38" s="44">
        <f>IF(ISERROR(VLOOKUP($A38,'Základní kolo'!$B$7:$M$72,7,FALSE)),"",VLOOKUP($A38,'Základní kolo'!$B$7:$M$72,7,FALSE))</f>
      </c>
      <c r="F38" s="43">
        <f>IF(ISERROR(VLOOKUP($A38,'Základní kolo'!$B$7:$M$72,8,FALSE)),"",VLOOKUP($A38,'Základní kolo'!$B$7:$M$72,8,FALSE))</f>
      </c>
      <c r="G38" s="44">
        <f>IF(ISERROR(VLOOKUP($A38,'Základní kolo'!$B$7:$M$72,9,FALSE)),"",VLOOKUP($A38,'Základní kolo'!$B$7:$M$72,9,FALSE))</f>
      </c>
      <c r="H38" s="45">
        <f>IF(ISERROR(VLOOKUP($A38,'Základní kolo'!$B$7:$M$72,10,FALSE)),"",VLOOKUP($A38,'Základní kolo'!$B$7:$M$72,10,FALSE))</f>
      </c>
      <c r="I38" s="45">
        <f>IF(ISERROR(VLOOKUP($A38,'Základní kolo'!$B$7:$M$72,11,FALSE)),"",VLOOKUP($A38,'Základní kolo'!$B$7:$M$72,11,FALSE))</f>
      </c>
      <c r="J38" s="46">
        <f>IF(ISERROR(VLOOKUP($A38,'Základní kolo'!$B$7:$M$72,12,FALSE)),"",VLOOKUP($A38,'Základní kolo'!$B$7:$M$72,12,FALSE))</f>
      </c>
    </row>
    <row r="39" spans="1:10" s="5" customFormat="1" ht="12.75">
      <c r="A39" s="5">
        <v>33</v>
      </c>
      <c r="B39" s="41">
        <f>IF(ISERROR(VLOOKUP($A39,'Základní kolo'!$B$7:$M$72,4,FALSE)),"",VLOOKUP($A39,'Základní kolo'!$B$7:$M$72,4,FALSE))</f>
      </c>
      <c r="C39" s="42">
        <f>IF(ISERROR(VLOOKUP($A39,'Základní kolo'!$B$7:$M$72,5,FALSE)),"",VLOOKUP($A39,'Základní kolo'!$B$7:$M$72,5,FALSE))</f>
      </c>
      <c r="D39" s="43">
        <f>IF(ISERROR(VLOOKUP($A39,'Základní kolo'!$B$7:$M$72,6,FALSE)),"",VLOOKUP($A39,'Základní kolo'!$B$7:$M$72,6,FALSE))</f>
      </c>
      <c r="E39" s="44">
        <f>IF(ISERROR(VLOOKUP($A39,'Základní kolo'!$B$7:$M$72,7,FALSE)),"",VLOOKUP($A39,'Základní kolo'!$B$7:$M$72,7,FALSE))</f>
      </c>
      <c r="F39" s="43">
        <f>IF(ISERROR(VLOOKUP($A39,'Základní kolo'!$B$7:$M$72,8,FALSE)),"",VLOOKUP($A39,'Základní kolo'!$B$7:$M$72,8,FALSE))</f>
      </c>
      <c r="G39" s="44">
        <f>IF(ISERROR(VLOOKUP($A39,'Základní kolo'!$B$7:$M$72,9,FALSE)),"",VLOOKUP($A39,'Základní kolo'!$B$7:$M$72,9,FALSE))</f>
      </c>
      <c r="H39" s="45">
        <f>IF(ISERROR(VLOOKUP($A39,'Základní kolo'!$B$7:$M$72,10,FALSE)),"",VLOOKUP($A39,'Základní kolo'!$B$7:$M$72,10,FALSE))</f>
      </c>
      <c r="I39" s="45">
        <f>IF(ISERROR(VLOOKUP($A39,'Základní kolo'!$B$7:$M$72,11,FALSE)),"",VLOOKUP($A39,'Základní kolo'!$B$7:$M$72,11,FALSE))</f>
      </c>
      <c r="J39" s="46">
        <f>IF(ISERROR(VLOOKUP($A39,'Základní kolo'!$B$7:$M$72,12,FALSE)),"",VLOOKUP($A39,'Základní kolo'!$B$7:$M$72,12,FALSE))</f>
      </c>
    </row>
    <row r="40" spans="1:10" s="5" customFormat="1" ht="12.75">
      <c r="A40" s="5">
        <v>34</v>
      </c>
      <c r="B40" s="41">
        <f>IF(ISERROR(VLOOKUP($A40,'Základní kolo'!$B$7:$M$72,4,FALSE)),"",VLOOKUP($A40,'Základní kolo'!$B$7:$M$72,4,FALSE))</f>
      </c>
      <c r="C40" s="42">
        <f>IF(ISERROR(VLOOKUP($A40,'Základní kolo'!$B$7:$M$72,5,FALSE)),"",VLOOKUP($A40,'Základní kolo'!$B$7:$M$72,5,FALSE))</f>
      </c>
      <c r="D40" s="43">
        <f>IF(ISERROR(VLOOKUP($A40,'Základní kolo'!$B$7:$M$72,6,FALSE)),"",VLOOKUP($A40,'Základní kolo'!$B$7:$M$72,6,FALSE))</f>
      </c>
      <c r="E40" s="44">
        <f>IF(ISERROR(VLOOKUP($A40,'Základní kolo'!$B$7:$M$72,7,FALSE)),"",VLOOKUP($A40,'Základní kolo'!$B$7:$M$72,7,FALSE))</f>
      </c>
      <c r="F40" s="43">
        <f>IF(ISERROR(VLOOKUP($A40,'Základní kolo'!$B$7:$M$72,8,FALSE)),"",VLOOKUP($A40,'Základní kolo'!$B$7:$M$72,8,FALSE))</f>
      </c>
      <c r="G40" s="44">
        <f>IF(ISERROR(VLOOKUP($A40,'Základní kolo'!$B$7:$M$72,9,FALSE)),"",VLOOKUP($A40,'Základní kolo'!$B$7:$M$72,9,FALSE))</f>
      </c>
      <c r="H40" s="45">
        <f>IF(ISERROR(VLOOKUP($A40,'Základní kolo'!$B$7:$M$72,10,FALSE)),"",VLOOKUP($A40,'Základní kolo'!$B$7:$M$72,10,FALSE))</f>
      </c>
      <c r="I40" s="45">
        <f>IF(ISERROR(VLOOKUP($A40,'Základní kolo'!$B$7:$M$72,11,FALSE)),"",VLOOKUP($A40,'Základní kolo'!$B$7:$M$72,11,FALSE))</f>
      </c>
      <c r="J40" s="46">
        <f>IF(ISERROR(VLOOKUP($A40,'Základní kolo'!$B$7:$M$72,12,FALSE)),"",VLOOKUP($A40,'Základní kolo'!$B$7:$M$72,12,FALSE))</f>
      </c>
    </row>
    <row r="41" spans="1:10" s="5" customFormat="1" ht="12.75">
      <c r="A41" s="5">
        <v>35</v>
      </c>
      <c r="B41" s="41">
        <f>IF(ISERROR(VLOOKUP($A41,'Základní kolo'!$B$7:$M$72,4,FALSE)),"",VLOOKUP($A41,'Základní kolo'!$B$7:$M$72,4,FALSE))</f>
      </c>
      <c r="C41" s="42">
        <f>IF(ISERROR(VLOOKUP($A41,'Základní kolo'!$B$7:$M$72,5,FALSE)),"",VLOOKUP($A41,'Základní kolo'!$B$7:$M$72,5,FALSE))</f>
      </c>
      <c r="D41" s="43">
        <f>IF(ISERROR(VLOOKUP($A41,'Základní kolo'!$B$7:$M$72,6,FALSE)),"",VLOOKUP($A41,'Základní kolo'!$B$7:$M$72,6,FALSE))</f>
      </c>
      <c r="E41" s="44">
        <f>IF(ISERROR(VLOOKUP($A41,'Základní kolo'!$B$7:$M$72,7,FALSE)),"",VLOOKUP($A41,'Základní kolo'!$B$7:$M$72,7,FALSE))</f>
      </c>
      <c r="F41" s="43">
        <f>IF(ISERROR(VLOOKUP($A41,'Základní kolo'!$B$7:$M$72,8,FALSE)),"",VLOOKUP($A41,'Základní kolo'!$B$7:$M$72,8,FALSE))</f>
      </c>
      <c r="G41" s="44">
        <f>IF(ISERROR(VLOOKUP($A41,'Základní kolo'!$B$7:$M$72,9,FALSE)),"",VLOOKUP($A41,'Základní kolo'!$B$7:$M$72,9,FALSE))</f>
      </c>
      <c r="H41" s="45">
        <f>IF(ISERROR(VLOOKUP($A41,'Základní kolo'!$B$7:$M$72,10,FALSE)),"",VLOOKUP($A41,'Základní kolo'!$B$7:$M$72,10,FALSE))</f>
      </c>
      <c r="I41" s="45">
        <f>IF(ISERROR(VLOOKUP($A41,'Základní kolo'!$B$7:$M$72,11,FALSE)),"",VLOOKUP($A41,'Základní kolo'!$B$7:$M$72,11,FALSE))</f>
      </c>
      <c r="J41" s="46">
        <f>IF(ISERROR(VLOOKUP($A41,'Základní kolo'!$B$7:$M$72,12,FALSE)),"",VLOOKUP($A41,'Základní kolo'!$B$7:$M$72,12,FALSE))</f>
      </c>
    </row>
    <row r="42" spans="1:10" s="5" customFormat="1" ht="12.75">
      <c r="A42" s="5">
        <v>36</v>
      </c>
      <c r="B42" s="41">
        <f>IF(ISERROR(VLOOKUP($A42,'Základní kolo'!$B$7:$M$72,4,FALSE)),"",VLOOKUP($A42,'Základní kolo'!$B$7:$M$72,4,FALSE))</f>
      </c>
      <c r="C42" s="42">
        <f>IF(ISERROR(VLOOKUP($A42,'Základní kolo'!$B$7:$M$72,5,FALSE)),"",VLOOKUP($A42,'Základní kolo'!$B$7:$M$72,5,FALSE))</f>
      </c>
      <c r="D42" s="43">
        <f>IF(ISERROR(VLOOKUP($A42,'Základní kolo'!$B$7:$M$72,6,FALSE)),"",VLOOKUP($A42,'Základní kolo'!$B$7:$M$72,6,FALSE))</f>
      </c>
      <c r="E42" s="44">
        <f>IF(ISERROR(VLOOKUP($A42,'Základní kolo'!$B$7:$M$72,7,FALSE)),"",VLOOKUP($A42,'Základní kolo'!$B$7:$M$72,7,FALSE))</f>
      </c>
      <c r="F42" s="43">
        <f>IF(ISERROR(VLOOKUP($A42,'Základní kolo'!$B$7:$M$72,8,FALSE)),"",VLOOKUP($A42,'Základní kolo'!$B$7:$M$72,8,FALSE))</f>
      </c>
      <c r="G42" s="44">
        <f>IF(ISERROR(VLOOKUP($A42,'Základní kolo'!$B$7:$M$72,9,FALSE)),"",VLOOKUP($A42,'Základní kolo'!$B$7:$M$72,9,FALSE))</f>
      </c>
      <c r="H42" s="45">
        <f>IF(ISERROR(VLOOKUP($A42,'Základní kolo'!$B$7:$M$72,10,FALSE)),"",VLOOKUP($A42,'Základní kolo'!$B$7:$M$72,10,FALSE))</f>
      </c>
      <c r="I42" s="45">
        <f>IF(ISERROR(VLOOKUP($A42,'Základní kolo'!$B$7:$M$72,11,FALSE)),"",VLOOKUP($A42,'Základní kolo'!$B$7:$M$72,11,FALSE))</f>
      </c>
      <c r="J42" s="46">
        <f>IF(ISERROR(VLOOKUP($A42,'Základní kolo'!$B$7:$M$72,12,FALSE)),"",VLOOKUP($A42,'Základní kolo'!$B$7:$M$72,12,FALSE))</f>
      </c>
    </row>
    <row r="43" spans="1:10" s="5" customFormat="1" ht="12.75">
      <c r="A43" s="5">
        <v>37</v>
      </c>
      <c r="B43" s="41">
        <f>IF(ISERROR(VLOOKUP($A43,'Základní kolo'!$B$7:$M$72,4,FALSE)),"",VLOOKUP($A43,'Základní kolo'!$B$7:$M$72,4,FALSE))</f>
      </c>
      <c r="C43" s="42">
        <f>IF(ISERROR(VLOOKUP($A43,'Základní kolo'!$B$7:$M$72,5,FALSE)),"",VLOOKUP($A43,'Základní kolo'!$B$7:$M$72,5,FALSE))</f>
      </c>
      <c r="D43" s="43">
        <f>IF(ISERROR(VLOOKUP($A43,'Základní kolo'!$B$7:$M$72,6,FALSE)),"",VLOOKUP($A43,'Základní kolo'!$B$7:$M$72,6,FALSE))</f>
      </c>
      <c r="E43" s="44">
        <f>IF(ISERROR(VLOOKUP($A43,'Základní kolo'!$B$7:$M$72,7,FALSE)),"",VLOOKUP($A43,'Základní kolo'!$B$7:$M$72,7,FALSE))</f>
      </c>
      <c r="F43" s="43">
        <f>IF(ISERROR(VLOOKUP($A43,'Základní kolo'!$B$7:$M$72,8,FALSE)),"",VLOOKUP($A43,'Základní kolo'!$B$7:$M$72,8,FALSE))</f>
      </c>
      <c r="G43" s="44">
        <f>IF(ISERROR(VLOOKUP($A43,'Základní kolo'!$B$7:$M$72,9,FALSE)),"",VLOOKUP($A43,'Základní kolo'!$B$7:$M$72,9,FALSE))</f>
      </c>
      <c r="H43" s="45">
        <f>IF(ISERROR(VLOOKUP($A43,'Základní kolo'!$B$7:$M$72,10,FALSE)),"",VLOOKUP($A43,'Základní kolo'!$B$7:$M$72,10,FALSE))</f>
      </c>
      <c r="I43" s="45">
        <f>IF(ISERROR(VLOOKUP($A43,'Základní kolo'!$B$7:$M$72,11,FALSE)),"",VLOOKUP($A43,'Základní kolo'!$B$7:$M$72,11,FALSE))</f>
      </c>
      <c r="J43" s="46">
        <f>IF(ISERROR(VLOOKUP($A43,'Základní kolo'!$B$7:$M$72,12,FALSE)),"",VLOOKUP($A43,'Základní kolo'!$B$7:$M$72,12,FALSE))</f>
      </c>
    </row>
    <row r="44" spans="1:10" s="5" customFormat="1" ht="12.75">
      <c r="A44" s="5">
        <v>38</v>
      </c>
      <c r="B44" s="41">
        <f>IF(ISERROR(VLOOKUP($A44,'Základní kolo'!$B$7:$M$72,4,FALSE)),"",VLOOKUP($A44,'Základní kolo'!$B$7:$M$72,4,FALSE))</f>
      </c>
      <c r="C44" s="42">
        <f>IF(ISERROR(VLOOKUP($A44,'Základní kolo'!$B$7:$M$72,5,FALSE)),"",VLOOKUP($A44,'Základní kolo'!$B$7:$M$72,5,FALSE))</f>
      </c>
      <c r="D44" s="43">
        <f>IF(ISERROR(VLOOKUP($A44,'Základní kolo'!$B$7:$M$72,6,FALSE)),"",VLOOKUP($A44,'Základní kolo'!$B$7:$M$72,6,FALSE))</f>
      </c>
      <c r="E44" s="44">
        <f>IF(ISERROR(VLOOKUP($A44,'Základní kolo'!$B$7:$M$72,7,FALSE)),"",VLOOKUP($A44,'Základní kolo'!$B$7:$M$72,7,FALSE))</f>
      </c>
      <c r="F44" s="43">
        <f>IF(ISERROR(VLOOKUP($A44,'Základní kolo'!$B$7:$M$72,8,FALSE)),"",VLOOKUP($A44,'Základní kolo'!$B$7:$M$72,8,FALSE))</f>
      </c>
      <c r="G44" s="44">
        <f>IF(ISERROR(VLOOKUP($A44,'Základní kolo'!$B$7:$M$72,9,FALSE)),"",VLOOKUP($A44,'Základní kolo'!$B$7:$M$72,9,FALSE))</f>
      </c>
      <c r="H44" s="45">
        <f>IF(ISERROR(VLOOKUP($A44,'Základní kolo'!$B$7:$M$72,10,FALSE)),"",VLOOKUP($A44,'Základní kolo'!$B$7:$M$72,10,FALSE))</f>
      </c>
      <c r="I44" s="45">
        <f>IF(ISERROR(VLOOKUP($A44,'Základní kolo'!$B$7:$M$72,11,FALSE)),"",VLOOKUP($A44,'Základní kolo'!$B$7:$M$72,11,FALSE))</f>
      </c>
      <c r="J44" s="46">
        <f>IF(ISERROR(VLOOKUP($A44,'Základní kolo'!$B$7:$M$72,12,FALSE)),"",VLOOKUP($A44,'Základní kolo'!$B$7:$M$72,12,FALSE))</f>
      </c>
    </row>
    <row r="45" spans="1:10" s="5" customFormat="1" ht="12.75">
      <c r="A45" s="5">
        <v>39</v>
      </c>
      <c r="B45" s="41">
        <f>IF(ISERROR(VLOOKUP($A45,'Základní kolo'!$B$7:$M$72,4,FALSE)),"",VLOOKUP($A45,'Základní kolo'!$B$7:$M$72,4,FALSE))</f>
      </c>
      <c r="C45" s="42">
        <f>IF(ISERROR(VLOOKUP($A45,'Základní kolo'!$B$7:$M$72,5,FALSE)),"",VLOOKUP($A45,'Základní kolo'!$B$7:$M$72,5,FALSE))</f>
      </c>
      <c r="D45" s="43">
        <f>IF(ISERROR(VLOOKUP($A45,'Základní kolo'!$B$7:$M$72,6,FALSE)),"",VLOOKUP($A45,'Základní kolo'!$B$7:$M$72,6,FALSE))</f>
      </c>
      <c r="E45" s="44">
        <f>IF(ISERROR(VLOOKUP($A45,'Základní kolo'!$B$7:$M$72,7,FALSE)),"",VLOOKUP($A45,'Základní kolo'!$B$7:$M$72,7,FALSE))</f>
      </c>
      <c r="F45" s="43">
        <f>IF(ISERROR(VLOOKUP($A45,'Základní kolo'!$B$7:$M$72,8,FALSE)),"",VLOOKUP($A45,'Základní kolo'!$B$7:$M$72,8,FALSE))</f>
      </c>
      <c r="G45" s="44">
        <f>IF(ISERROR(VLOOKUP($A45,'Základní kolo'!$B$7:$M$72,9,FALSE)),"",VLOOKUP($A45,'Základní kolo'!$B$7:$M$72,9,FALSE))</f>
      </c>
      <c r="H45" s="45">
        <f>IF(ISERROR(VLOOKUP($A45,'Základní kolo'!$B$7:$M$72,10,FALSE)),"",VLOOKUP($A45,'Základní kolo'!$B$7:$M$72,10,FALSE))</f>
      </c>
      <c r="I45" s="45">
        <f>IF(ISERROR(VLOOKUP($A45,'Základní kolo'!$B$7:$M$72,11,FALSE)),"",VLOOKUP($A45,'Základní kolo'!$B$7:$M$72,11,FALSE))</f>
      </c>
      <c r="J45" s="46">
        <f>IF(ISERROR(VLOOKUP($A45,'Základní kolo'!$B$7:$M$72,12,FALSE)),"",VLOOKUP($A45,'Základní kolo'!$B$7:$M$72,12,FALSE))</f>
      </c>
    </row>
    <row r="46" spans="1:10" s="5" customFormat="1" ht="12.75">
      <c r="A46" s="5">
        <v>40</v>
      </c>
      <c r="B46" s="41">
        <f>IF(ISERROR(VLOOKUP($A46,'Základní kolo'!$B$7:$M$72,4,FALSE)),"",VLOOKUP($A46,'Základní kolo'!$B$7:$M$72,4,FALSE))</f>
      </c>
      <c r="C46" s="42">
        <f>IF(ISERROR(VLOOKUP($A46,'Základní kolo'!$B$7:$M$72,5,FALSE)),"",VLOOKUP($A46,'Základní kolo'!$B$7:$M$72,5,FALSE))</f>
      </c>
      <c r="D46" s="43">
        <f>IF(ISERROR(VLOOKUP($A46,'Základní kolo'!$B$7:$M$72,6,FALSE)),"",VLOOKUP($A46,'Základní kolo'!$B$7:$M$72,6,FALSE))</f>
      </c>
      <c r="E46" s="44">
        <f>IF(ISERROR(VLOOKUP($A46,'Základní kolo'!$B$7:$M$72,7,FALSE)),"",VLOOKUP($A46,'Základní kolo'!$B$7:$M$72,7,FALSE))</f>
      </c>
      <c r="F46" s="43">
        <f>IF(ISERROR(VLOOKUP($A46,'Základní kolo'!$B$7:$M$72,8,FALSE)),"",VLOOKUP($A46,'Základní kolo'!$B$7:$M$72,8,FALSE))</f>
      </c>
      <c r="G46" s="44">
        <f>IF(ISERROR(VLOOKUP($A46,'Základní kolo'!$B$7:$M$72,9,FALSE)),"",VLOOKUP($A46,'Základní kolo'!$B$7:$M$72,9,FALSE))</f>
      </c>
      <c r="H46" s="45">
        <f>IF(ISERROR(VLOOKUP($A46,'Základní kolo'!$B$7:$M$72,10,FALSE)),"",VLOOKUP($A46,'Základní kolo'!$B$7:$M$72,10,FALSE))</f>
      </c>
      <c r="I46" s="45">
        <f>IF(ISERROR(VLOOKUP($A46,'Základní kolo'!$B$7:$M$72,11,FALSE)),"",VLOOKUP($A46,'Základní kolo'!$B$7:$M$72,11,FALSE))</f>
      </c>
      <c r="J46" s="46">
        <f>IF(ISERROR(VLOOKUP($A46,'Základní kolo'!$B$7:$M$72,12,FALSE)),"",VLOOKUP($A46,'Základní kolo'!$B$7:$M$72,12,FALSE))</f>
      </c>
    </row>
    <row r="47" spans="1:10" s="5" customFormat="1" ht="12.75">
      <c r="A47" s="5">
        <v>41</v>
      </c>
      <c r="B47" s="41">
        <f>IF(ISERROR(VLOOKUP($A47,'Základní kolo'!$B$7:$M$72,4,FALSE)),"",VLOOKUP($A47,'Základní kolo'!$B$7:$M$72,4,FALSE))</f>
      </c>
      <c r="C47" s="42">
        <f>IF(ISERROR(VLOOKUP($A47,'Základní kolo'!$B$7:$M$72,5,FALSE)),"",VLOOKUP($A47,'Základní kolo'!$B$7:$M$72,5,FALSE))</f>
      </c>
      <c r="D47" s="43">
        <f>IF(ISERROR(VLOOKUP($A47,'Základní kolo'!$B$7:$M$72,6,FALSE)),"",VLOOKUP($A47,'Základní kolo'!$B$7:$M$72,6,FALSE))</f>
      </c>
      <c r="E47" s="44">
        <f>IF(ISERROR(VLOOKUP($A47,'Základní kolo'!$B$7:$M$72,7,FALSE)),"",VLOOKUP($A47,'Základní kolo'!$B$7:$M$72,7,FALSE))</f>
      </c>
      <c r="F47" s="43">
        <f>IF(ISERROR(VLOOKUP($A47,'Základní kolo'!$B$7:$M$72,8,FALSE)),"",VLOOKUP($A47,'Základní kolo'!$B$7:$M$72,8,FALSE))</f>
      </c>
      <c r="G47" s="44">
        <f>IF(ISERROR(VLOOKUP($A47,'Základní kolo'!$B$7:$M$72,9,FALSE)),"",VLOOKUP($A47,'Základní kolo'!$B$7:$M$72,9,FALSE))</f>
      </c>
      <c r="H47" s="45">
        <f>IF(ISERROR(VLOOKUP($A47,'Základní kolo'!$B$7:$M$72,10,FALSE)),"",VLOOKUP($A47,'Základní kolo'!$B$7:$M$72,10,FALSE))</f>
      </c>
      <c r="I47" s="45">
        <f>IF(ISERROR(VLOOKUP($A47,'Základní kolo'!$B$7:$M$72,11,FALSE)),"",VLOOKUP($A47,'Základní kolo'!$B$7:$M$72,11,FALSE))</f>
      </c>
      <c r="J47" s="46">
        <f>IF(ISERROR(VLOOKUP($A47,'Základní kolo'!$B$7:$M$72,12,FALSE)),"",VLOOKUP($A47,'Základní kolo'!$B$7:$M$72,12,FALSE))</f>
      </c>
    </row>
    <row r="48" spans="1:10" s="5" customFormat="1" ht="12.75">
      <c r="A48" s="5">
        <v>42</v>
      </c>
      <c r="B48" s="41">
        <f>IF(ISERROR(VLOOKUP($A48,'Základní kolo'!$B$7:$M$72,4,FALSE)),"",VLOOKUP($A48,'Základní kolo'!$B$7:$M$72,4,FALSE))</f>
      </c>
      <c r="C48" s="42">
        <f>IF(ISERROR(VLOOKUP($A48,'Základní kolo'!$B$7:$M$72,5,FALSE)),"",VLOOKUP($A48,'Základní kolo'!$B$7:$M$72,5,FALSE))</f>
      </c>
      <c r="D48" s="43">
        <f>IF(ISERROR(VLOOKUP($A48,'Základní kolo'!$B$7:$M$72,6,FALSE)),"",VLOOKUP($A48,'Základní kolo'!$B$7:$M$72,6,FALSE))</f>
      </c>
      <c r="E48" s="44">
        <f>IF(ISERROR(VLOOKUP($A48,'Základní kolo'!$B$7:$M$72,7,FALSE)),"",VLOOKUP($A48,'Základní kolo'!$B$7:$M$72,7,FALSE))</f>
      </c>
      <c r="F48" s="43">
        <f>IF(ISERROR(VLOOKUP($A48,'Základní kolo'!$B$7:$M$72,8,FALSE)),"",VLOOKUP($A48,'Základní kolo'!$B$7:$M$72,8,FALSE))</f>
      </c>
      <c r="G48" s="44">
        <f>IF(ISERROR(VLOOKUP($A48,'Základní kolo'!$B$7:$M$72,9,FALSE)),"",VLOOKUP($A48,'Základní kolo'!$B$7:$M$72,9,FALSE))</f>
      </c>
      <c r="H48" s="45">
        <f>IF(ISERROR(VLOOKUP($A48,'Základní kolo'!$B$7:$M$72,10,FALSE)),"",VLOOKUP($A48,'Základní kolo'!$B$7:$M$72,10,FALSE))</f>
      </c>
      <c r="I48" s="45">
        <f>IF(ISERROR(VLOOKUP($A48,'Základní kolo'!$B$7:$M$72,11,FALSE)),"",VLOOKUP($A48,'Základní kolo'!$B$7:$M$72,11,FALSE))</f>
      </c>
      <c r="J48" s="46">
        <f>IF(ISERROR(VLOOKUP($A48,'Základní kolo'!$B$7:$M$72,12,FALSE)),"",VLOOKUP($A48,'Základní kolo'!$B$7:$M$72,12,FALSE))</f>
      </c>
    </row>
    <row r="49" spans="1:10" s="5" customFormat="1" ht="12.75">
      <c r="A49" s="5">
        <v>43</v>
      </c>
      <c r="B49" s="41">
        <f>IF(ISERROR(VLOOKUP($A49,'Základní kolo'!$B$7:$M$72,4,FALSE)),"",VLOOKUP($A49,'Základní kolo'!$B$7:$M$72,4,FALSE))</f>
      </c>
      <c r="C49" s="42">
        <f>IF(ISERROR(VLOOKUP($A49,'Základní kolo'!$B$7:$M$72,5,FALSE)),"",VLOOKUP($A49,'Základní kolo'!$B$7:$M$72,5,FALSE))</f>
      </c>
      <c r="D49" s="43">
        <f>IF(ISERROR(VLOOKUP($A49,'Základní kolo'!$B$7:$M$72,6,FALSE)),"",VLOOKUP($A49,'Základní kolo'!$B$7:$M$72,6,FALSE))</f>
      </c>
      <c r="E49" s="44">
        <f>IF(ISERROR(VLOOKUP($A49,'Základní kolo'!$B$7:$M$72,7,FALSE)),"",VLOOKUP($A49,'Základní kolo'!$B$7:$M$72,7,FALSE))</f>
      </c>
      <c r="F49" s="43">
        <f>IF(ISERROR(VLOOKUP($A49,'Základní kolo'!$B$7:$M$72,8,FALSE)),"",VLOOKUP($A49,'Základní kolo'!$B$7:$M$72,8,FALSE))</f>
      </c>
      <c r="G49" s="44">
        <f>IF(ISERROR(VLOOKUP($A49,'Základní kolo'!$B$7:$M$72,9,FALSE)),"",VLOOKUP($A49,'Základní kolo'!$B$7:$M$72,9,FALSE))</f>
      </c>
      <c r="H49" s="45">
        <f>IF(ISERROR(VLOOKUP($A49,'Základní kolo'!$B$7:$M$72,10,FALSE)),"",VLOOKUP($A49,'Základní kolo'!$B$7:$M$72,10,FALSE))</f>
      </c>
      <c r="I49" s="45">
        <f>IF(ISERROR(VLOOKUP($A49,'Základní kolo'!$B$7:$M$72,11,FALSE)),"",VLOOKUP($A49,'Základní kolo'!$B$7:$M$72,11,FALSE))</f>
      </c>
      <c r="J49" s="46">
        <f>IF(ISERROR(VLOOKUP($A49,'Základní kolo'!$B$7:$M$72,12,FALSE)),"",VLOOKUP($A49,'Základní kolo'!$B$7:$M$72,12,FALSE))</f>
      </c>
    </row>
    <row r="50" spans="1:10" s="5" customFormat="1" ht="12.75">
      <c r="A50" s="5">
        <v>44</v>
      </c>
      <c r="B50" s="41">
        <f>IF(ISERROR(VLOOKUP($A50,'Základní kolo'!$B$7:$M$72,4,FALSE)),"",VLOOKUP($A50,'Základní kolo'!$B$7:$M$72,4,FALSE))</f>
      </c>
      <c r="C50" s="42">
        <f>IF(ISERROR(VLOOKUP($A50,'Základní kolo'!$B$7:$M$72,5,FALSE)),"",VLOOKUP($A50,'Základní kolo'!$B$7:$M$72,5,FALSE))</f>
      </c>
      <c r="D50" s="43">
        <f>IF(ISERROR(VLOOKUP($A50,'Základní kolo'!$B$7:$M$72,6,FALSE)),"",VLOOKUP($A50,'Základní kolo'!$B$7:$M$72,6,FALSE))</f>
      </c>
      <c r="E50" s="44">
        <f>IF(ISERROR(VLOOKUP($A50,'Základní kolo'!$B$7:$M$72,7,FALSE)),"",VLOOKUP($A50,'Základní kolo'!$B$7:$M$72,7,FALSE))</f>
      </c>
      <c r="F50" s="43">
        <f>IF(ISERROR(VLOOKUP($A50,'Základní kolo'!$B$7:$M$72,8,FALSE)),"",VLOOKUP($A50,'Základní kolo'!$B$7:$M$72,8,FALSE))</f>
      </c>
      <c r="G50" s="44">
        <f>IF(ISERROR(VLOOKUP($A50,'Základní kolo'!$B$7:$M$72,9,FALSE)),"",VLOOKUP($A50,'Základní kolo'!$B$7:$M$72,9,FALSE))</f>
      </c>
      <c r="H50" s="45">
        <f>IF(ISERROR(VLOOKUP($A50,'Základní kolo'!$B$7:$M$72,10,FALSE)),"",VLOOKUP($A50,'Základní kolo'!$B$7:$M$72,10,FALSE))</f>
      </c>
      <c r="I50" s="45">
        <f>IF(ISERROR(VLOOKUP($A50,'Základní kolo'!$B$7:$M$72,11,FALSE)),"",VLOOKUP($A50,'Základní kolo'!$B$7:$M$72,11,FALSE))</f>
      </c>
      <c r="J50" s="46">
        <f>IF(ISERROR(VLOOKUP($A50,'Základní kolo'!$B$7:$M$72,12,FALSE)),"",VLOOKUP($A50,'Základní kolo'!$B$7:$M$72,12,FALSE))</f>
      </c>
    </row>
    <row r="51" spans="1:10" s="5" customFormat="1" ht="12.75">
      <c r="A51" s="5">
        <v>45</v>
      </c>
      <c r="B51" s="41">
        <f>IF(ISERROR(VLOOKUP($A51,'Základní kolo'!$B$7:$M$72,4,FALSE)),"",VLOOKUP($A51,'Základní kolo'!$B$7:$M$72,4,FALSE))</f>
      </c>
      <c r="C51" s="42">
        <f>IF(ISERROR(VLOOKUP($A51,'Základní kolo'!$B$7:$M$72,5,FALSE)),"",VLOOKUP($A51,'Základní kolo'!$B$7:$M$72,5,FALSE))</f>
      </c>
      <c r="D51" s="43">
        <f>IF(ISERROR(VLOOKUP($A51,'Základní kolo'!$B$7:$M$72,6,FALSE)),"",VLOOKUP($A51,'Základní kolo'!$B$7:$M$72,6,FALSE))</f>
      </c>
      <c r="E51" s="44">
        <f>IF(ISERROR(VLOOKUP($A51,'Základní kolo'!$B$7:$M$72,7,FALSE)),"",VLOOKUP($A51,'Základní kolo'!$B$7:$M$72,7,FALSE))</f>
      </c>
      <c r="F51" s="43">
        <f>IF(ISERROR(VLOOKUP($A51,'Základní kolo'!$B$7:$M$72,8,FALSE)),"",VLOOKUP($A51,'Základní kolo'!$B$7:$M$72,8,FALSE))</f>
      </c>
      <c r="G51" s="44">
        <f>IF(ISERROR(VLOOKUP($A51,'Základní kolo'!$B$7:$M$72,9,FALSE)),"",VLOOKUP($A51,'Základní kolo'!$B$7:$M$72,9,FALSE))</f>
      </c>
      <c r="H51" s="45">
        <f>IF(ISERROR(VLOOKUP($A51,'Základní kolo'!$B$7:$M$72,10,FALSE)),"",VLOOKUP($A51,'Základní kolo'!$B$7:$M$72,10,FALSE))</f>
      </c>
      <c r="I51" s="45">
        <f>IF(ISERROR(VLOOKUP($A51,'Základní kolo'!$B$7:$M$72,11,FALSE)),"",VLOOKUP($A51,'Základní kolo'!$B$7:$M$72,11,FALSE))</f>
      </c>
      <c r="J51" s="46">
        <f>IF(ISERROR(VLOOKUP($A51,'Základní kolo'!$B$7:$M$72,12,FALSE)),"",VLOOKUP($A51,'Základní kolo'!$B$7:$M$72,12,FALSE))</f>
      </c>
    </row>
    <row r="52" spans="1:10" s="5" customFormat="1" ht="12.75">
      <c r="A52" s="5">
        <v>46</v>
      </c>
      <c r="B52" s="41">
        <f>IF(ISERROR(VLOOKUP($A52,'Základní kolo'!$B$7:$M$72,4,FALSE)),"",VLOOKUP($A52,'Základní kolo'!$B$7:$M$72,4,FALSE))</f>
      </c>
      <c r="C52" s="42">
        <f>IF(ISERROR(VLOOKUP($A52,'Základní kolo'!$B$7:$M$72,5,FALSE)),"",VLOOKUP($A52,'Základní kolo'!$B$7:$M$72,5,FALSE))</f>
      </c>
      <c r="D52" s="43">
        <f>IF(ISERROR(VLOOKUP($A52,'Základní kolo'!$B$7:$M$72,6,FALSE)),"",VLOOKUP($A52,'Základní kolo'!$B$7:$M$72,6,FALSE))</f>
      </c>
      <c r="E52" s="44">
        <f>IF(ISERROR(VLOOKUP($A52,'Základní kolo'!$B$7:$M$72,7,FALSE)),"",VLOOKUP($A52,'Základní kolo'!$B$7:$M$72,7,FALSE))</f>
      </c>
      <c r="F52" s="43">
        <f>IF(ISERROR(VLOOKUP($A52,'Základní kolo'!$B$7:$M$72,8,FALSE)),"",VLOOKUP($A52,'Základní kolo'!$B$7:$M$72,8,FALSE))</f>
      </c>
      <c r="G52" s="44">
        <f>IF(ISERROR(VLOOKUP($A52,'Základní kolo'!$B$7:$M$72,9,FALSE)),"",VLOOKUP($A52,'Základní kolo'!$B$7:$M$72,9,FALSE))</f>
      </c>
      <c r="H52" s="45">
        <f>IF(ISERROR(VLOOKUP($A52,'Základní kolo'!$B$7:$M$72,10,FALSE)),"",VLOOKUP($A52,'Základní kolo'!$B$7:$M$72,10,FALSE))</f>
      </c>
      <c r="I52" s="45">
        <f>IF(ISERROR(VLOOKUP($A52,'Základní kolo'!$B$7:$M$72,11,FALSE)),"",VLOOKUP($A52,'Základní kolo'!$B$7:$M$72,11,FALSE))</f>
      </c>
      <c r="J52" s="46">
        <f>IF(ISERROR(VLOOKUP($A52,'Základní kolo'!$B$7:$M$72,12,FALSE)),"",VLOOKUP($A52,'Základní kolo'!$B$7:$M$72,12,FALSE))</f>
      </c>
    </row>
    <row r="53" spans="1:10" s="5" customFormat="1" ht="12.75">
      <c r="A53" s="5">
        <v>47</v>
      </c>
      <c r="B53" s="41">
        <f>IF(ISERROR(VLOOKUP($A53,'Základní kolo'!$B$7:$M$72,4,FALSE)),"",VLOOKUP($A53,'Základní kolo'!$B$7:$M$72,4,FALSE))</f>
      </c>
      <c r="C53" s="42">
        <f>IF(ISERROR(VLOOKUP($A53,'Základní kolo'!$B$7:$M$72,5,FALSE)),"",VLOOKUP($A53,'Základní kolo'!$B$7:$M$72,5,FALSE))</f>
      </c>
      <c r="D53" s="43">
        <f>IF(ISERROR(VLOOKUP($A53,'Základní kolo'!$B$7:$M$72,6,FALSE)),"",VLOOKUP($A53,'Základní kolo'!$B$7:$M$72,6,FALSE))</f>
      </c>
      <c r="E53" s="44">
        <f>IF(ISERROR(VLOOKUP($A53,'Základní kolo'!$B$7:$M$72,7,FALSE)),"",VLOOKUP($A53,'Základní kolo'!$B$7:$M$72,7,FALSE))</f>
      </c>
      <c r="F53" s="43">
        <f>IF(ISERROR(VLOOKUP($A53,'Základní kolo'!$B$7:$M$72,8,FALSE)),"",VLOOKUP($A53,'Základní kolo'!$B$7:$M$72,8,FALSE))</f>
      </c>
      <c r="G53" s="44">
        <f>IF(ISERROR(VLOOKUP($A53,'Základní kolo'!$B$7:$M$72,9,FALSE)),"",VLOOKUP($A53,'Základní kolo'!$B$7:$M$72,9,FALSE))</f>
      </c>
      <c r="H53" s="45">
        <f>IF(ISERROR(VLOOKUP($A53,'Základní kolo'!$B$7:$M$72,10,FALSE)),"",VLOOKUP($A53,'Základní kolo'!$B$7:$M$72,10,FALSE))</f>
      </c>
      <c r="I53" s="45">
        <f>IF(ISERROR(VLOOKUP($A53,'Základní kolo'!$B$7:$M$72,11,FALSE)),"",VLOOKUP($A53,'Základní kolo'!$B$7:$M$72,11,FALSE))</f>
      </c>
      <c r="J53" s="46">
        <f>IF(ISERROR(VLOOKUP($A53,'Základní kolo'!$B$7:$M$72,12,FALSE)),"",VLOOKUP($A53,'Základní kolo'!$B$7:$M$72,12,FALSE))</f>
      </c>
    </row>
    <row r="54" spans="1:10" s="5" customFormat="1" ht="12.75">
      <c r="A54" s="5">
        <v>48</v>
      </c>
      <c r="B54" s="41">
        <f>IF(ISERROR(VLOOKUP($A54,'Základní kolo'!$B$7:$M$72,4,FALSE)),"",VLOOKUP($A54,'Základní kolo'!$B$7:$M$72,4,FALSE))</f>
      </c>
      <c r="C54" s="42">
        <f>IF(ISERROR(VLOOKUP($A54,'Základní kolo'!$B$7:$M$72,5,FALSE)),"",VLOOKUP($A54,'Základní kolo'!$B$7:$M$72,5,FALSE))</f>
      </c>
      <c r="D54" s="43">
        <f>IF(ISERROR(VLOOKUP($A54,'Základní kolo'!$B$7:$M$72,6,FALSE)),"",VLOOKUP($A54,'Základní kolo'!$B$7:$M$72,6,FALSE))</f>
      </c>
      <c r="E54" s="44">
        <f>IF(ISERROR(VLOOKUP($A54,'Základní kolo'!$B$7:$M$72,7,FALSE)),"",VLOOKUP($A54,'Základní kolo'!$B$7:$M$72,7,FALSE))</f>
      </c>
      <c r="F54" s="43">
        <f>IF(ISERROR(VLOOKUP($A54,'Základní kolo'!$B$7:$M$72,8,FALSE)),"",VLOOKUP($A54,'Základní kolo'!$B$7:$M$72,8,FALSE))</f>
      </c>
      <c r="G54" s="44">
        <f>IF(ISERROR(VLOOKUP($A54,'Základní kolo'!$B$7:$M$72,9,FALSE)),"",VLOOKUP($A54,'Základní kolo'!$B$7:$M$72,9,FALSE))</f>
      </c>
      <c r="H54" s="45">
        <f>IF(ISERROR(VLOOKUP($A54,'Základní kolo'!$B$7:$M$72,10,FALSE)),"",VLOOKUP($A54,'Základní kolo'!$B$7:$M$72,10,FALSE))</f>
      </c>
      <c r="I54" s="45">
        <f>IF(ISERROR(VLOOKUP($A54,'Základní kolo'!$B$7:$M$72,11,FALSE)),"",VLOOKUP($A54,'Základní kolo'!$B$7:$M$72,11,FALSE))</f>
      </c>
      <c r="J54" s="46">
        <f>IF(ISERROR(VLOOKUP($A54,'Základní kolo'!$B$7:$M$72,12,FALSE)),"",VLOOKUP($A54,'Základní kolo'!$B$7:$M$72,12,FALSE))</f>
      </c>
    </row>
    <row r="55" spans="1:10" s="5" customFormat="1" ht="12.75">
      <c r="A55" s="5">
        <v>49</v>
      </c>
      <c r="B55" s="41">
        <f>IF(ISERROR(VLOOKUP($A55,'Základní kolo'!$B$7:$M$72,4,FALSE)),"",VLOOKUP($A55,'Základní kolo'!$B$7:$M$72,4,FALSE))</f>
      </c>
      <c r="C55" s="42">
        <f>IF(ISERROR(VLOOKUP($A55,'Základní kolo'!$B$7:$M$72,5,FALSE)),"",VLOOKUP($A55,'Základní kolo'!$B$7:$M$72,5,FALSE))</f>
      </c>
      <c r="D55" s="43">
        <f>IF(ISERROR(VLOOKUP($A55,'Základní kolo'!$B$7:$M$72,6,FALSE)),"",VLOOKUP($A55,'Základní kolo'!$B$7:$M$72,6,FALSE))</f>
      </c>
      <c r="E55" s="44">
        <f>IF(ISERROR(VLOOKUP($A55,'Základní kolo'!$B$7:$M$72,7,FALSE)),"",VLOOKUP($A55,'Základní kolo'!$B$7:$M$72,7,FALSE))</f>
      </c>
      <c r="F55" s="43">
        <f>IF(ISERROR(VLOOKUP($A55,'Základní kolo'!$B$7:$M$72,8,FALSE)),"",VLOOKUP($A55,'Základní kolo'!$B$7:$M$72,8,FALSE))</f>
      </c>
      <c r="G55" s="44">
        <f>IF(ISERROR(VLOOKUP($A55,'Základní kolo'!$B$7:$M$72,9,FALSE)),"",VLOOKUP($A55,'Základní kolo'!$B$7:$M$72,9,FALSE))</f>
      </c>
      <c r="H55" s="45">
        <f>IF(ISERROR(VLOOKUP($A55,'Základní kolo'!$B$7:$M$72,10,FALSE)),"",VLOOKUP($A55,'Základní kolo'!$B$7:$M$72,10,FALSE))</f>
      </c>
      <c r="I55" s="45">
        <f>IF(ISERROR(VLOOKUP($A55,'Základní kolo'!$B$7:$M$72,11,FALSE)),"",VLOOKUP($A55,'Základní kolo'!$B$7:$M$72,11,FALSE))</f>
      </c>
      <c r="J55" s="46">
        <f>IF(ISERROR(VLOOKUP($A55,'Základní kolo'!$B$7:$M$72,12,FALSE)),"",VLOOKUP($A55,'Základní kolo'!$B$7:$M$72,12,FALSE))</f>
      </c>
    </row>
    <row r="56" spans="1:10" s="5" customFormat="1" ht="12.75">
      <c r="A56" s="5">
        <v>50</v>
      </c>
      <c r="B56" s="41">
        <f>IF(ISERROR(VLOOKUP($A56,'Základní kolo'!$B$7:$M$72,4,FALSE)),"",VLOOKUP($A56,'Základní kolo'!$B$7:$M$72,4,FALSE))</f>
      </c>
      <c r="C56" s="42">
        <f>IF(ISERROR(VLOOKUP($A56,'Základní kolo'!$B$7:$M$72,5,FALSE)),"",VLOOKUP($A56,'Základní kolo'!$B$7:$M$72,5,FALSE))</f>
      </c>
      <c r="D56" s="43">
        <f>IF(ISERROR(VLOOKUP($A56,'Základní kolo'!$B$7:$M$72,6,FALSE)),"",VLOOKUP($A56,'Základní kolo'!$B$7:$M$72,6,FALSE))</f>
      </c>
      <c r="E56" s="44">
        <f>IF(ISERROR(VLOOKUP($A56,'Základní kolo'!$B$7:$M$72,7,FALSE)),"",VLOOKUP($A56,'Základní kolo'!$B$7:$M$72,7,FALSE))</f>
      </c>
      <c r="F56" s="43">
        <f>IF(ISERROR(VLOOKUP($A56,'Základní kolo'!$B$7:$M$72,8,FALSE)),"",VLOOKUP($A56,'Základní kolo'!$B$7:$M$72,8,FALSE))</f>
      </c>
      <c r="G56" s="44">
        <f>IF(ISERROR(VLOOKUP($A56,'Základní kolo'!$B$7:$M$72,9,FALSE)),"",VLOOKUP($A56,'Základní kolo'!$B$7:$M$72,9,FALSE))</f>
      </c>
      <c r="H56" s="45">
        <f>IF(ISERROR(VLOOKUP($A56,'Základní kolo'!$B$7:$M$72,10,FALSE)),"",VLOOKUP($A56,'Základní kolo'!$B$7:$M$72,10,FALSE))</f>
      </c>
      <c r="I56" s="45">
        <f>IF(ISERROR(VLOOKUP($A56,'Základní kolo'!$B$7:$M$72,11,FALSE)),"",VLOOKUP($A56,'Základní kolo'!$B$7:$M$72,11,FALSE))</f>
      </c>
      <c r="J56" s="46">
        <f>IF(ISERROR(VLOOKUP($A56,'Základní kolo'!$B$7:$M$72,12,FALSE)),"",VLOOKUP($A56,'Základní kolo'!$B$7:$M$72,12,FALSE))</f>
      </c>
    </row>
    <row r="57" spans="1:10" s="5" customFormat="1" ht="12.75">
      <c r="A57" s="5">
        <v>51</v>
      </c>
      <c r="B57" s="41">
        <f>IF(ISERROR(VLOOKUP($A57,'Základní kolo'!$B$7:$M$72,4,FALSE)),"",VLOOKUP($A57,'Základní kolo'!$B$7:$M$72,4,FALSE))</f>
      </c>
      <c r="C57" s="42">
        <f>IF(ISERROR(VLOOKUP($A57,'Základní kolo'!$B$7:$M$72,5,FALSE)),"",VLOOKUP($A57,'Základní kolo'!$B$7:$M$72,5,FALSE))</f>
      </c>
      <c r="D57" s="43">
        <f>IF(ISERROR(VLOOKUP($A57,'Základní kolo'!$B$7:$M$72,6,FALSE)),"",VLOOKUP($A57,'Základní kolo'!$B$7:$M$72,6,FALSE))</f>
      </c>
      <c r="E57" s="44">
        <f>IF(ISERROR(VLOOKUP($A57,'Základní kolo'!$B$7:$M$72,7,FALSE)),"",VLOOKUP($A57,'Základní kolo'!$B$7:$M$72,7,FALSE))</f>
      </c>
      <c r="F57" s="43">
        <f>IF(ISERROR(VLOOKUP($A57,'Základní kolo'!$B$7:$M$72,8,FALSE)),"",VLOOKUP($A57,'Základní kolo'!$B$7:$M$72,8,FALSE))</f>
      </c>
      <c r="G57" s="44">
        <f>IF(ISERROR(VLOOKUP($A57,'Základní kolo'!$B$7:$M$72,9,FALSE)),"",VLOOKUP($A57,'Základní kolo'!$B$7:$M$72,9,FALSE))</f>
      </c>
      <c r="H57" s="45">
        <f>IF(ISERROR(VLOOKUP($A57,'Základní kolo'!$B$7:$M$72,10,FALSE)),"",VLOOKUP($A57,'Základní kolo'!$B$7:$M$72,10,FALSE))</f>
      </c>
      <c r="I57" s="45">
        <f>IF(ISERROR(VLOOKUP($A57,'Základní kolo'!$B$7:$M$72,11,FALSE)),"",VLOOKUP($A57,'Základní kolo'!$B$7:$M$72,11,FALSE))</f>
      </c>
      <c r="J57" s="46">
        <f>IF(ISERROR(VLOOKUP($A57,'Základní kolo'!$B$7:$M$72,12,FALSE)),"",VLOOKUP($A57,'Základní kolo'!$B$7:$M$72,12,FALSE))</f>
      </c>
    </row>
    <row r="58" spans="1:10" s="5" customFormat="1" ht="12.75">
      <c r="A58" s="5">
        <v>52</v>
      </c>
      <c r="B58" s="41">
        <f>IF(ISERROR(VLOOKUP($A58,'Základní kolo'!$B$7:$M$72,4,FALSE)),"",VLOOKUP($A58,'Základní kolo'!$B$7:$M$72,4,FALSE))</f>
      </c>
      <c r="C58" s="42">
        <f>IF(ISERROR(VLOOKUP($A58,'Základní kolo'!$B$7:$M$72,5,FALSE)),"",VLOOKUP($A58,'Základní kolo'!$B$7:$M$72,5,FALSE))</f>
      </c>
      <c r="D58" s="43">
        <f>IF(ISERROR(VLOOKUP($A58,'Základní kolo'!$B$7:$M$72,6,FALSE)),"",VLOOKUP($A58,'Základní kolo'!$B$7:$M$72,6,FALSE))</f>
      </c>
      <c r="E58" s="44">
        <f>IF(ISERROR(VLOOKUP($A58,'Základní kolo'!$B$7:$M$72,7,FALSE)),"",VLOOKUP($A58,'Základní kolo'!$B$7:$M$72,7,FALSE))</f>
      </c>
      <c r="F58" s="43">
        <f>IF(ISERROR(VLOOKUP($A58,'Základní kolo'!$B$7:$M$72,8,FALSE)),"",VLOOKUP($A58,'Základní kolo'!$B$7:$M$72,8,FALSE))</f>
      </c>
      <c r="G58" s="44">
        <f>IF(ISERROR(VLOOKUP($A58,'Základní kolo'!$B$7:$M$72,9,FALSE)),"",VLOOKUP($A58,'Základní kolo'!$B$7:$M$72,9,FALSE))</f>
      </c>
      <c r="H58" s="45">
        <f>IF(ISERROR(VLOOKUP($A58,'Základní kolo'!$B$7:$M$72,10,FALSE)),"",VLOOKUP($A58,'Základní kolo'!$B$7:$M$72,10,FALSE))</f>
      </c>
      <c r="I58" s="45">
        <f>IF(ISERROR(VLOOKUP($A58,'Základní kolo'!$B$7:$M$72,11,FALSE)),"",VLOOKUP($A58,'Základní kolo'!$B$7:$M$72,11,FALSE))</f>
      </c>
      <c r="J58" s="46">
        <f>IF(ISERROR(VLOOKUP($A58,'Základní kolo'!$B$7:$M$72,12,FALSE)),"",VLOOKUP($A58,'Základní kolo'!$B$7:$M$72,12,FALSE))</f>
      </c>
    </row>
    <row r="59" spans="1:10" s="5" customFormat="1" ht="12.75">
      <c r="A59" s="5">
        <v>53</v>
      </c>
      <c r="B59" s="41">
        <f>IF(ISERROR(VLOOKUP($A59,'Základní kolo'!$B$7:$M$72,4,FALSE)),"",VLOOKUP($A59,'Základní kolo'!$B$7:$M$72,4,FALSE))</f>
      </c>
      <c r="C59" s="42">
        <f>IF(ISERROR(VLOOKUP($A59,'Základní kolo'!$B$7:$M$72,5,FALSE)),"",VLOOKUP($A59,'Základní kolo'!$B$7:$M$72,5,FALSE))</f>
      </c>
      <c r="D59" s="43">
        <f>IF(ISERROR(VLOOKUP($A59,'Základní kolo'!$B$7:$M$72,6,FALSE)),"",VLOOKUP($A59,'Základní kolo'!$B$7:$M$72,6,FALSE))</f>
      </c>
      <c r="E59" s="44">
        <f>IF(ISERROR(VLOOKUP($A59,'Základní kolo'!$B$7:$M$72,7,FALSE)),"",VLOOKUP($A59,'Základní kolo'!$B$7:$M$72,7,FALSE))</f>
      </c>
      <c r="F59" s="43">
        <f>IF(ISERROR(VLOOKUP($A59,'Základní kolo'!$B$7:$M$72,8,FALSE)),"",VLOOKUP($A59,'Základní kolo'!$B$7:$M$72,8,FALSE))</f>
      </c>
      <c r="G59" s="44">
        <f>IF(ISERROR(VLOOKUP($A59,'Základní kolo'!$B$7:$M$72,9,FALSE)),"",VLOOKUP($A59,'Základní kolo'!$B$7:$M$72,9,FALSE))</f>
      </c>
      <c r="H59" s="45">
        <f>IF(ISERROR(VLOOKUP($A59,'Základní kolo'!$B$7:$M$72,10,FALSE)),"",VLOOKUP($A59,'Základní kolo'!$B$7:$M$72,10,FALSE))</f>
      </c>
      <c r="I59" s="45">
        <f>IF(ISERROR(VLOOKUP($A59,'Základní kolo'!$B$7:$M$72,11,FALSE)),"",VLOOKUP($A59,'Základní kolo'!$B$7:$M$72,11,FALSE))</f>
      </c>
      <c r="J59" s="46">
        <f>IF(ISERROR(VLOOKUP($A59,'Základní kolo'!$B$7:$M$72,12,FALSE)),"",VLOOKUP($A59,'Základní kolo'!$B$7:$M$72,12,FALSE))</f>
      </c>
    </row>
    <row r="60" spans="1:10" s="5" customFormat="1" ht="12.75">
      <c r="A60" s="5">
        <v>54</v>
      </c>
      <c r="B60" s="41">
        <f>IF(ISERROR(VLOOKUP($A60,'Základní kolo'!$B$7:$M$72,4,FALSE)),"",VLOOKUP($A60,'Základní kolo'!$B$7:$M$72,4,FALSE))</f>
      </c>
      <c r="C60" s="42">
        <f>IF(ISERROR(VLOOKUP($A60,'Základní kolo'!$B$7:$M$72,5,FALSE)),"",VLOOKUP($A60,'Základní kolo'!$B$7:$M$72,5,FALSE))</f>
      </c>
      <c r="D60" s="43">
        <f>IF(ISERROR(VLOOKUP($A60,'Základní kolo'!$B$7:$M$72,6,FALSE)),"",VLOOKUP($A60,'Základní kolo'!$B$7:$M$72,6,FALSE))</f>
      </c>
      <c r="E60" s="44">
        <f>IF(ISERROR(VLOOKUP($A60,'Základní kolo'!$B$7:$M$72,7,FALSE)),"",VLOOKUP($A60,'Základní kolo'!$B$7:$M$72,7,FALSE))</f>
      </c>
      <c r="F60" s="43">
        <f>IF(ISERROR(VLOOKUP($A60,'Základní kolo'!$B$7:$M$72,8,FALSE)),"",VLOOKUP($A60,'Základní kolo'!$B$7:$M$72,8,FALSE))</f>
      </c>
      <c r="G60" s="44">
        <f>IF(ISERROR(VLOOKUP($A60,'Základní kolo'!$B$7:$M$72,9,FALSE)),"",VLOOKUP($A60,'Základní kolo'!$B$7:$M$72,9,FALSE))</f>
      </c>
      <c r="H60" s="45">
        <f>IF(ISERROR(VLOOKUP($A60,'Základní kolo'!$B$7:$M$72,10,FALSE)),"",VLOOKUP($A60,'Základní kolo'!$B$7:$M$72,10,FALSE))</f>
      </c>
      <c r="I60" s="45">
        <f>IF(ISERROR(VLOOKUP($A60,'Základní kolo'!$B$7:$M$72,11,FALSE)),"",VLOOKUP($A60,'Základní kolo'!$B$7:$M$72,11,FALSE))</f>
      </c>
      <c r="J60" s="46">
        <f>IF(ISERROR(VLOOKUP($A60,'Základní kolo'!$B$7:$M$72,12,FALSE)),"",VLOOKUP($A60,'Základní kolo'!$B$7:$M$72,12,FALSE))</f>
      </c>
    </row>
    <row r="61" spans="1:10" ht="12.75">
      <c r="A61" s="5">
        <v>55</v>
      </c>
      <c r="B61" s="41">
        <f>IF(ISERROR(VLOOKUP($A61,'Základní kolo'!$B$7:$M$72,4,FALSE)),"",VLOOKUP($A61,'Základní kolo'!$B$7:$M$72,4,FALSE))</f>
      </c>
      <c r="C61" s="42">
        <f>IF(ISERROR(VLOOKUP($A61,'Základní kolo'!$B$7:$M$72,5,FALSE)),"",VLOOKUP($A61,'Základní kolo'!$B$7:$M$72,5,FALSE))</f>
      </c>
      <c r="D61" s="43">
        <f>IF(ISERROR(VLOOKUP($A61,'Základní kolo'!$B$7:$M$72,6,FALSE)),"",VLOOKUP($A61,'Základní kolo'!$B$7:$M$72,6,FALSE))</f>
      </c>
      <c r="E61" s="44">
        <f>IF(ISERROR(VLOOKUP($A61,'Základní kolo'!$B$7:$M$72,7,FALSE)),"",VLOOKUP($A61,'Základní kolo'!$B$7:$M$72,7,FALSE))</f>
      </c>
      <c r="F61" s="43">
        <f>IF(ISERROR(VLOOKUP($A61,'Základní kolo'!$B$7:$M$72,8,FALSE)),"",VLOOKUP($A61,'Základní kolo'!$B$7:$M$72,8,FALSE))</f>
      </c>
      <c r="G61" s="44">
        <f>IF(ISERROR(VLOOKUP($A61,'Základní kolo'!$B$7:$M$72,9,FALSE)),"",VLOOKUP($A61,'Základní kolo'!$B$7:$M$72,9,FALSE))</f>
      </c>
      <c r="H61" s="45">
        <f>IF(ISERROR(VLOOKUP($A61,'Základní kolo'!$B$7:$M$72,10,FALSE)),"",VLOOKUP($A61,'Základní kolo'!$B$7:$M$72,10,FALSE))</f>
      </c>
      <c r="I61" s="45">
        <f>IF(ISERROR(VLOOKUP($A61,'Základní kolo'!$B$7:$M$72,11,FALSE)),"",VLOOKUP($A61,'Základní kolo'!$B$7:$M$72,11,FALSE))</f>
      </c>
      <c r="J61" s="46">
        <f>IF(ISERROR(VLOOKUP($A61,'Základní kolo'!$B$7:$M$72,12,FALSE)),"",VLOOKUP($A61,'Základní kolo'!$B$7:$M$72,12,FALSE))</f>
      </c>
    </row>
    <row r="62" spans="1:10" ht="12.75">
      <c r="A62" s="5">
        <v>56</v>
      </c>
      <c r="B62" s="41">
        <f>IF(ISERROR(VLOOKUP($A62,'Základní kolo'!$B$7:$M$72,4,FALSE)),"",VLOOKUP($A62,'Základní kolo'!$B$7:$M$72,4,FALSE))</f>
      </c>
      <c r="C62" s="42">
        <f>IF(ISERROR(VLOOKUP($A62,'Základní kolo'!$B$7:$M$72,5,FALSE)),"",VLOOKUP($A62,'Základní kolo'!$B$7:$M$72,5,FALSE))</f>
      </c>
      <c r="D62" s="43">
        <f>IF(ISERROR(VLOOKUP($A62,'Základní kolo'!$B$7:$M$72,6,FALSE)),"",VLOOKUP($A62,'Základní kolo'!$B$7:$M$72,6,FALSE))</f>
      </c>
      <c r="E62" s="44">
        <f>IF(ISERROR(VLOOKUP($A62,'Základní kolo'!$B$7:$M$72,7,FALSE)),"",VLOOKUP($A62,'Základní kolo'!$B$7:$M$72,7,FALSE))</f>
      </c>
      <c r="F62" s="43">
        <f>IF(ISERROR(VLOOKUP($A62,'Základní kolo'!$B$7:$M$72,8,FALSE)),"",VLOOKUP($A62,'Základní kolo'!$B$7:$M$72,8,FALSE))</f>
      </c>
      <c r="G62" s="44">
        <f>IF(ISERROR(VLOOKUP($A62,'Základní kolo'!$B$7:$M$72,9,FALSE)),"",VLOOKUP($A62,'Základní kolo'!$B$7:$M$72,9,FALSE))</f>
      </c>
      <c r="H62" s="45">
        <f>IF(ISERROR(VLOOKUP($A62,'Základní kolo'!$B$7:$M$72,10,FALSE)),"",VLOOKUP($A62,'Základní kolo'!$B$7:$M$72,10,FALSE))</f>
      </c>
      <c r="I62" s="45">
        <f>IF(ISERROR(VLOOKUP($A62,'Základní kolo'!$B$7:$M$72,11,FALSE)),"",VLOOKUP($A62,'Základní kolo'!$B$7:$M$72,11,FALSE))</f>
      </c>
      <c r="J62" s="46">
        <f>IF(ISERROR(VLOOKUP($A62,'Základní kolo'!$B$7:$M$72,12,FALSE)),"",VLOOKUP($A62,'Základní kolo'!$B$7:$M$72,12,FALSE))</f>
      </c>
    </row>
    <row r="63" spans="1:10" ht="12.75">
      <c r="A63" s="5">
        <v>57</v>
      </c>
      <c r="B63" s="41">
        <f>IF(ISERROR(VLOOKUP($A63,'Základní kolo'!$B$7:$M$72,4,FALSE)),"",VLOOKUP($A63,'Základní kolo'!$B$7:$M$72,4,FALSE))</f>
      </c>
      <c r="C63" s="42">
        <f>IF(ISERROR(VLOOKUP($A63,'Základní kolo'!$B$7:$M$72,5,FALSE)),"",VLOOKUP($A63,'Základní kolo'!$B$7:$M$72,5,FALSE))</f>
      </c>
      <c r="D63" s="43">
        <f>IF(ISERROR(VLOOKUP($A63,'Základní kolo'!$B$7:$M$72,6,FALSE)),"",VLOOKUP($A63,'Základní kolo'!$B$7:$M$72,6,FALSE))</f>
      </c>
      <c r="E63" s="44">
        <f>IF(ISERROR(VLOOKUP($A63,'Základní kolo'!$B$7:$M$72,7,FALSE)),"",VLOOKUP($A63,'Základní kolo'!$B$7:$M$72,7,FALSE))</f>
      </c>
      <c r="F63" s="43">
        <f>IF(ISERROR(VLOOKUP($A63,'Základní kolo'!$B$7:$M$72,8,FALSE)),"",VLOOKUP($A63,'Základní kolo'!$B$7:$M$72,8,FALSE))</f>
      </c>
      <c r="G63" s="44">
        <f>IF(ISERROR(VLOOKUP($A63,'Základní kolo'!$B$7:$M$72,9,FALSE)),"",VLOOKUP($A63,'Základní kolo'!$B$7:$M$72,9,FALSE))</f>
      </c>
      <c r="H63" s="45">
        <f>IF(ISERROR(VLOOKUP($A63,'Základní kolo'!$B$7:$M$72,10,FALSE)),"",VLOOKUP($A63,'Základní kolo'!$B$7:$M$72,10,FALSE))</f>
      </c>
      <c r="I63" s="45">
        <f>IF(ISERROR(VLOOKUP($A63,'Základní kolo'!$B$7:$M$72,11,FALSE)),"",VLOOKUP($A63,'Základní kolo'!$B$7:$M$72,11,FALSE))</f>
      </c>
      <c r="J63" s="46">
        <f>IF(ISERROR(VLOOKUP($A63,'Základní kolo'!$B$7:$M$72,12,FALSE)),"",VLOOKUP($A63,'Základní kolo'!$B$7:$M$72,12,FALSE))</f>
      </c>
    </row>
    <row r="64" spans="1:10" ht="12.75">
      <c r="A64" s="5">
        <v>58</v>
      </c>
      <c r="B64" s="41">
        <f>IF(ISERROR(VLOOKUP($A64,'Základní kolo'!$B$7:$M$72,4,FALSE)),"",VLOOKUP($A64,'Základní kolo'!$B$7:$M$72,4,FALSE))</f>
      </c>
      <c r="C64" s="42">
        <f>IF(ISERROR(VLOOKUP($A64,'Základní kolo'!$B$7:$M$72,5,FALSE)),"",VLOOKUP($A64,'Základní kolo'!$B$7:$M$72,5,FALSE))</f>
      </c>
      <c r="D64" s="43">
        <f>IF(ISERROR(VLOOKUP($A64,'Základní kolo'!$B$7:$M$72,6,FALSE)),"",VLOOKUP($A64,'Základní kolo'!$B$7:$M$72,6,FALSE))</f>
      </c>
      <c r="E64" s="44">
        <f>IF(ISERROR(VLOOKUP($A64,'Základní kolo'!$B$7:$M$72,7,FALSE)),"",VLOOKUP($A64,'Základní kolo'!$B$7:$M$72,7,FALSE))</f>
      </c>
      <c r="F64" s="43">
        <f>IF(ISERROR(VLOOKUP($A64,'Základní kolo'!$B$7:$M$72,8,FALSE)),"",VLOOKUP($A64,'Základní kolo'!$B$7:$M$72,8,FALSE))</f>
      </c>
      <c r="G64" s="44">
        <f>IF(ISERROR(VLOOKUP($A64,'Základní kolo'!$B$7:$M$72,9,FALSE)),"",VLOOKUP($A64,'Základní kolo'!$B$7:$M$72,9,FALSE))</f>
      </c>
      <c r="H64" s="45">
        <f>IF(ISERROR(VLOOKUP($A64,'Základní kolo'!$B$7:$M$72,10,FALSE)),"",VLOOKUP($A64,'Základní kolo'!$B$7:$M$72,10,FALSE))</f>
      </c>
      <c r="I64" s="45">
        <f>IF(ISERROR(VLOOKUP($A64,'Základní kolo'!$B$7:$M$72,11,FALSE)),"",VLOOKUP($A64,'Základní kolo'!$B$7:$M$72,11,FALSE))</f>
      </c>
      <c r="J64" s="46">
        <f>IF(ISERROR(VLOOKUP($A64,'Základní kolo'!$B$7:$M$72,12,FALSE)),"",VLOOKUP($A64,'Základní kolo'!$B$7:$M$72,12,FALSE))</f>
      </c>
    </row>
    <row r="65" spans="1:10" ht="12.75">
      <c r="A65" s="5">
        <v>59</v>
      </c>
      <c r="B65" s="41">
        <f>IF(ISERROR(VLOOKUP($A65,'Základní kolo'!$B$7:$M$72,4,FALSE)),"",VLOOKUP($A65,'Základní kolo'!$B$7:$M$72,4,FALSE))</f>
      </c>
      <c r="C65" s="42">
        <f>IF(ISERROR(VLOOKUP($A65,'Základní kolo'!$B$7:$M$72,5,FALSE)),"",VLOOKUP($A65,'Základní kolo'!$B$7:$M$72,5,FALSE))</f>
      </c>
      <c r="D65" s="43">
        <f>IF(ISERROR(VLOOKUP($A65,'Základní kolo'!$B$7:$M$72,6,FALSE)),"",VLOOKUP($A65,'Základní kolo'!$B$7:$M$72,6,FALSE))</f>
      </c>
      <c r="E65" s="44">
        <f>IF(ISERROR(VLOOKUP($A65,'Základní kolo'!$B$7:$M$72,7,FALSE)),"",VLOOKUP($A65,'Základní kolo'!$B$7:$M$72,7,FALSE))</f>
      </c>
      <c r="F65" s="43">
        <f>IF(ISERROR(VLOOKUP($A65,'Základní kolo'!$B$7:$M$72,8,FALSE)),"",VLOOKUP($A65,'Základní kolo'!$B$7:$M$72,8,FALSE))</f>
      </c>
      <c r="G65" s="44">
        <f>IF(ISERROR(VLOOKUP($A65,'Základní kolo'!$B$7:$M$72,9,FALSE)),"",VLOOKUP($A65,'Základní kolo'!$B$7:$M$72,9,FALSE))</f>
      </c>
      <c r="H65" s="45">
        <f>IF(ISERROR(VLOOKUP($A65,'Základní kolo'!$B$7:$M$72,10,FALSE)),"",VLOOKUP($A65,'Základní kolo'!$B$7:$M$72,10,FALSE))</f>
      </c>
      <c r="I65" s="45">
        <f>IF(ISERROR(VLOOKUP($A65,'Základní kolo'!$B$7:$M$72,11,FALSE)),"",VLOOKUP($A65,'Základní kolo'!$B$7:$M$72,11,FALSE))</f>
      </c>
      <c r="J65" s="46">
        <f>IF(ISERROR(VLOOKUP($A65,'Základní kolo'!$B$7:$M$72,12,FALSE)),"",VLOOKUP($A65,'Základní kolo'!$B$7:$M$72,12,FALSE))</f>
      </c>
    </row>
    <row r="66" spans="1:10" ht="12.75">
      <c r="A66" s="5">
        <v>60</v>
      </c>
      <c r="B66" s="41">
        <f>IF(ISERROR(VLOOKUP($A66,'Základní kolo'!$B$7:$M$72,4,FALSE)),"",VLOOKUP($A66,'Základní kolo'!$B$7:$M$72,4,FALSE))</f>
      </c>
      <c r="C66" s="42">
        <f>IF(ISERROR(VLOOKUP($A66,'Základní kolo'!$B$7:$M$72,5,FALSE)),"",VLOOKUP($A66,'Základní kolo'!$B$7:$M$72,5,FALSE))</f>
      </c>
      <c r="D66" s="43">
        <f>IF(ISERROR(VLOOKUP($A66,'Základní kolo'!$B$7:$M$72,6,FALSE)),"",VLOOKUP($A66,'Základní kolo'!$B$7:$M$72,6,FALSE))</f>
      </c>
      <c r="E66" s="44">
        <f>IF(ISERROR(VLOOKUP($A66,'Základní kolo'!$B$7:$M$72,7,FALSE)),"",VLOOKUP($A66,'Základní kolo'!$B$7:$M$72,7,FALSE))</f>
      </c>
      <c r="F66" s="43">
        <f>IF(ISERROR(VLOOKUP($A66,'Základní kolo'!$B$7:$M$72,8,FALSE)),"",VLOOKUP($A66,'Základní kolo'!$B$7:$M$72,8,FALSE))</f>
      </c>
      <c r="G66" s="44">
        <f>IF(ISERROR(VLOOKUP($A66,'Základní kolo'!$B$7:$M$72,9,FALSE)),"",VLOOKUP($A66,'Základní kolo'!$B$7:$M$72,9,FALSE))</f>
      </c>
      <c r="H66" s="45">
        <f>IF(ISERROR(VLOOKUP($A66,'Základní kolo'!$B$7:$M$72,10,FALSE)),"",VLOOKUP($A66,'Základní kolo'!$B$7:$M$72,10,FALSE))</f>
      </c>
      <c r="I66" s="45">
        <f>IF(ISERROR(VLOOKUP($A66,'Základní kolo'!$B$7:$M$72,11,FALSE)),"",VLOOKUP($A66,'Základní kolo'!$B$7:$M$72,11,FALSE))</f>
      </c>
      <c r="J66" s="46">
        <f>IF(ISERROR(VLOOKUP($A66,'Základní kolo'!$B$7:$M$72,12,FALSE)),"",VLOOKUP($A66,'Základní kolo'!$B$7:$M$72,12,FALSE))</f>
      </c>
    </row>
    <row r="67" spans="1:10" ht="12.75">
      <c r="A67" s="5">
        <v>61</v>
      </c>
      <c r="B67" s="41">
        <f>IF(ISERROR(VLOOKUP($A67,'Základní kolo'!$B$7:$M$72,4,FALSE)),"",VLOOKUP($A67,'Základní kolo'!$B$7:$M$72,4,FALSE))</f>
      </c>
      <c r="C67" s="42">
        <f>IF(ISERROR(VLOOKUP($A67,'Základní kolo'!$B$7:$M$72,5,FALSE)),"",VLOOKUP($A67,'Základní kolo'!$B$7:$M$72,5,FALSE))</f>
      </c>
      <c r="D67" s="43">
        <f>IF(ISERROR(VLOOKUP($A67,'Základní kolo'!$B$7:$M$72,6,FALSE)),"",VLOOKUP($A67,'Základní kolo'!$B$7:$M$72,6,FALSE))</f>
      </c>
      <c r="E67" s="44">
        <f>IF(ISERROR(VLOOKUP($A67,'Základní kolo'!$B$7:$M$72,7,FALSE)),"",VLOOKUP($A67,'Základní kolo'!$B$7:$M$72,7,FALSE))</f>
      </c>
      <c r="F67" s="43">
        <f>IF(ISERROR(VLOOKUP($A67,'Základní kolo'!$B$7:$M$72,8,FALSE)),"",VLOOKUP($A67,'Základní kolo'!$B$7:$M$72,8,FALSE))</f>
      </c>
      <c r="G67" s="44">
        <f>IF(ISERROR(VLOOKUP($A67,'Základní kolo'!$B$7:$M$72,9,FALSE)),"",VLOOKUP($A67,'Základní kolo'!$B$7:$M$72,9,FALSE))</f>
      </c>
      <c r="H67" s="45">
        <f>IF(ISERROR(VLOOKUP($A67,'Základní kolo'!$B$7:$M$72,10,FALSE)),"",VLOOKUP($A67,'Základní kolo'!$B$7:$M$72,10,FALSE))</f>
      </c>
      <c r="I67" s="45">
        <f>IF(ISERROR(VLOOKUP($A67,'Základní kolo'!$B$7:$M$72,11,FALSE)),"",VLOOKUP($A67,'Základní kolo'!$B$7:$M$72,11,FALSE))</f>
      </c>
      <c r="J67" s="46">
        <f>IF(ISERROR(VLOOKUP($A67,'Základní kolo'!$B$7:$M$72,12,FALSE)),"",VLOOKUP($A67,'Základní kolo'!$B$7:$M$72,12,FALSE))</f>
      </c>
    </row>
    <row r="68" spans="1:10" ht="12.75">
      <c r="A68" s="5">
        <v>62</v>
      </c>
      <c r="B68" s="41">
        <f>IF(ISERROR(VLOOKUP($A68,'Základní kolo'!$B$7:$M$72,4,FALSE)),"",VLOOKUP($A68,'Základní kolo'!$B$7:$M$72,4,FALSE))</f>
      </c>
      <c r="C68" s="42">
        <f>IF(ISERROR(VLOOKUP($A68,'Základní kolo'!$B$7:$M$72,5,FALSE)),"",VLOOKUP($A68,'Základní kolo'!$B$7:$M$72,5,FALSE))</f>
      </c>
      <c r="D68" s="43">
        <f>IF(ISERROR(VLOOKUP($A68,'Základní kolo'!$B$7:$M$72,6,FALSE)),"",VLOOKUP($A68,'Základní kolo'!$B$7:$M$72,6,FALSE))</f>
      </c>
      <c r="E68" s="44">
        <f>IF(ISERROR(VLOOKUP($A68,'Základní kolo'!$B$7:$M$72,7,FALSE)),"",VLOOKUP($A68,'Základní kolo'!$B$7:$M$72,7,FALSE))</f>
      </c>
      <c r="F68" s="43">
        <f>IF(ISERROR(VLOOKUP($A68,'Základní kolo'!$B$7:$M$72,8,FALSE)),"",VLOOKUP($A68,'Základní kolo'!$B$7:$M$72,8,FALSE))</f>
      </c>
      <c r="G68" s="44">
        <f>IF(ISERROR(VLOOKUP($A68,'Základní kolo'!$B$7:$M$72,9,FALSE)),"",VLOOKUP($A68,'Základní kolo'!$B$7:$M$72,9,FALSE))</f>
      </c>
      <c r="H68" s="45">
        <f>IF(ISERROR(VLOOKUP($A68,'Základní kolo'!$B$7:$M$72,10,FALSE)),"",VLOOKUP($A68,'Základní kolo'!$B$7:$M$72,10,FALSE))</f>
      </c>
      <c r="I68" s="45">
        <f>IF(ISERROR(VLOOKUP($A68,'Základní kolo'!$B$7:$M$72,11,FALSE)),"",VLOOKUP($A68,'Základní kolo'!$B$7:$M$72,11,FALSE))</f>
      </c>
      <c r="J68" s="46">
        <f>IF(ISERROR(VLOOKUP($A68,'Základní kolo'!$B$7:$M$72,12,FALSE)),"",VLOOKUP($A68,'Základní kolo'!$B$7:$M$72,12,FALSE))</f>
      </c>
    </row>
    <row r="69" spans="1:10" ht="12.75">
      <c r="A69" s="5">
        <v>63</v>
      </c>
      <c r="B69" s="41">
        <f>IF(ISERROR(VLOOKUP($A69,'Základní kolo'!$B$7:$M$72,4,FALSE)),"",VLOOKUP($A69,'Základní kolo'!$B$7:$M$72,4,FALSE))</f>
      </c>
      <c r="C69" s="42">
        <f>IF(ISERROR(VLOOKUP($A69,'Základní kolo'!$B$7:$M$72,5,FALSE)),"",VLOOKUP($A69,'Základní kolo'!$B$7:$M$72,5,FALSE))</f>
      </c>
      <c r="D69" s="43">
        <f>IF(ISERROR(VLOOKUP($A69,'Základní kolo'!$B$7:$M$72,6,FALSE)),"",VLOOKUP($A69,'Základní kolo'!$B$7:$M$72,6,FALSE))</f>
      </c>
      <c r="E69" s="44">
        <f>IF(ISERROR(VLOOKUP($A69,'Základní kolo'!$B$7:$M$72,7,FALSE)),"",VLOOKUP($A69,'Základní kolo'!$B$7:$M$72,7,FALSE))</f>
      </c>
      <c r="F69" s="43">
        <f>IF(ISERROR(VLOOKUP($A69,'Základní kolo'!$B$7:$M$72,8,FALSE)),"",VLOOKUP($A69,'Základní kolo'!$B$7:$M$72,8,FALSE))</f>
      </c>
      <c r="G69" s="44">
        <f>IF(ISERROR(VLOOKUP($A69,'Základní kolo'!$B$7:$M$72,9,FALSE)),"",VLOOKUP($A69,'Základní kolo'!$B$7:$M$72,9,FALSE))</f>
      </c>
      <c r="H69" s="45">
        <f>IF(ISERROR(VLOOKUP($A69,'Základní kolo'!$B$7:$M$72,10,FALSE)),"",VLOOKUP($A69,'Základní kolo'!$B$7:$M$72,10,FALSE))</f>
      </c>
      <c r="I69" s="45">
        <f>IF(ISERROR(VLOOKUP($A69,'Základní kolo'!$B$7:$M$72,11,FALSE)),"",VLOOKUP($A69,'Základní kolo'!$B$7:$M$72,11,FALSE))</f>
      </c>
      <c r="J69" s="46">
        <f>IF(ISERROR(VLOOKUP($A69,'Základní kolo'!$B$7:$M$72,12,FALSE)),"",VLOOKUP($A69,'Základní kolo'!$B$7:$M$72,12,FALSE))</f>
      </c>
    </row>
    <row r="70" spans="1:10" ht="12.75">
      <c r="A70" s="5">
        <v>64</v>
      </c>
      <c r="B70" s="41">
        <f>IF(ISERROR(VLOOKUP($A70,'Základní kolo'!$B$7:$M$72,4,FALSE)),"",VLOOKUP($A70,'Základní kolo'!$B$7:$M$72,4,FALSE))</f>
      </c>
      <c r="C70" s="42">
        <f>IF(ISERROR(VLOOKUP($A70,'Základní kolo'!$B$7:$M$72,5,FALSE)),"",VLOOKUP($A70,'Základní kolo'!$B$7:$M$72,5,FALSE))</f>
      </c>
      <c r="D70" s="43">
        <f>IF(ISERROR(VLOOKUP($A70,'Základní kolo'!$B$7:$M$72,6,FALSE)),"",VLOOKUP($A70,'Základní kolo'!$B$7:$M$72,6,FALSE))</f>
      </c>
      <c r="E70" s="44">
        <f>IF(ISERROR(VLOOKUP($A70,'Základní kolo'!$B$7:$M$72,7,FALSE)),"",VLOOKUP($A70,'Základní kolo'!$B$7:$M$72,7,FALSE))</f>
      </c>
      <c r="F70" s="43">
        <f>IF(ISERROR(VLOOKUP($A70,'Základní kolo'!$B$7:$M$72,8,FALSE)),"",VLOOKUP($A70,'Základní kolo'!$B$7:$M$72,8,FALSE))</f>
      </c>
      <c r="G70" s="44">
        <f>IF(ISERROR(VLOOKUP($A70,'Základní kolo'!$B$7:$M$72,9,FALSE)),"",VLOOKUP($A70,'Základní kolo'!$B$7:$M$72,9,FALSE))</f>
      </c>
      <c r="H70" s="45">
        <f>IF(ISERROR(VLOOKUP($A70,'Základní kolo'!$B$7:$M$72,10,FALSE)),"",VLOOKUP($A70,'Základní kolo'!$B$7:$M$72,10,FALSE))</f>
      </c>
      <c r="I70" s="45">
        <f>IF(ISERROR(VLOOKUP($A70,'Základní kolo'!$B$7:$M$72,11,FALSE)),"",VLOOKUP($A70,'Základní kolo'!$B$7:$M$72,11,FALSE))</f>
      </c>
      <c r="J70" s="46">
        <f>IF(ISERROR(VLOOKUP($A70,'Základní kolo'!$B$7:$M$72,12,FALSE)),"",VLOOKUP($A70,'Základní kolo'!$B$7:$M$72,12,FALSE))</f>
      </c>
    </row>
    <row r="71" spans="1:10" ht="12.75">
      <c r="A71" s="5">
        <v>65</v>
      </c>
      <c r="B71" s="41">
        <f>IF(ISERROR(VLOOKUP($A71,'Základní kolo'!$B$7:$M$72,4,FALSE)),"",VLOOKUP($A71,'Základní kolo'!$B$7:$M$72,4,FALSE))</f>
      </c>
      <c r="C71" s="42">
        <f>IF(ISERROR(VLOOKUP($A71,'Základní kolo'!$B$7:$M$72,5,FALSE)),"",VLOOKUP($A71,'Základní kolo'!$B$7:$M$72,5,FALSE))</f>
      </c>
      <c r="D71" s="43">
        <f>IF(ISERROR(VLOOKUP($A71,'Základní kolo'!$B$7:$M$72,6,FALSE)),"",VLOOKUP($A71,'Základní kolo'!$B$7:$M$72,6,FALSE))</f>
      </c>
      <c r="E71" s="44">
        <f>IF(ISERROR(VLOOKUP($A71,'Základní kolo'!$B$7:$M$72,7,FALSE)),"",VLOOKUP($A71,'Základní kolo'!$B$7:$M$72,7,FALSE))</f>
      </c>
      <c r="F71" s="43">
        <f>IF(ISERROR(VLOOKUP($A71,'Základní kolo'!$B$7:$M$72,8,FALSE)),"",VLOOKUP($A71,'Základní kolo'!$B$7:$M$72,8,FALSE))</f>
      </c>
      <c r="G71" s="44">
        <f>IF(ISERROR(VLOOKUP($A71,'Základní kolo'!$B$7:$M$72,9,FALSE)),"",VLOOKUP($A71,'Základní kolo'!$B$7:$M$72,9,FALSE))</f>
      </c>
      <c r="H71" s="45">
        <f>IF(ISERROR(VLOOKUP($A71,'Základní kolo'!$B$7:$M$72,10,FALSE)),"",VLOOKUP($A71,'Základní kolo'!$B$7:$M$72,10,FALSE))</f>
      </c>
      <c r="I71" s="45">
        <f>IF(ISERROR(VLOOKUP($A71,'Základní kolo'!$B$7:$M$72,11,FALSE)),"",VLOOKUP($A71,'Základní kolo'!$B$7:$M$72,11,FALSE))</f>
      </c>
      <c r="J71" s="46">
        <f>IF(ISERROR(VLOOKUP($A71,'Základní kolo'!$B$7:$M$72,12,FALSE)),"",VLOOKUP($A71,'Základní kolo'!$B$7:$M$72,12,FALSE))</f>
      </c>
    </row>
    <row r="72" spans="1:10" ht="12.75">
      <c r="A72" s="5">
        <v>66</v>
      </c>
      <c r="B72" s="41">
        <f>IF(ISERROR(VLOOKUP($A72,'Základní kolo'!$B$7:$M$72,4,FALSE)),"",VLOOKUP($A72,'Základní kolo'!$B$7:$M$72,4,FALSE))</f>
      </c>
      <c r="C72" s="42">
        <f>IF(ISERROR(VLOOKUP($A72,'Základní kolo'!$B$7:$M$72,5,FALSE)),"",VLOOKUP($A72,'Základní kolo'!$B$7:$M$72,5,FALSE))</f>
      </c>
      <c r="D72" s="43">
        <f>IF(ISERROR(VLOOKUP($A72,'Základní kolo'!$B$7:$M$72,6,FALSE)),"",VLOOKUP($A72,'Základní kolo'!$B$7:$M$72,6,FALSE))</f>
      </c>
      <c r="E72" s="44">
        <f>IF(ISERROR(VLOOKUP($A72,'Základní kolo'!$B$7:$M$72,7,FALSE)),"",VLOOKUP($A72,'Základní kolo'!$B$7:$M$72,7,FALSE))</f>
      </c>
      <c r="F72" s="43">
        <f>IF(ISERROR(VLOOKUP($A72,'Základní kolo'!$B$7:$M$72,8,FALSE)),"",VLOOKUP($A72,'Základní kolo'!$B$7:$M$72,8,FALSE))</f>
      </c>
      <c r="G72" s="44">
        <f>IF(ISERROR(VLOOKUP($A72,'Základní kolo'!$B$7:$M$72,9,FALSE)),"",VLOOKUP($A72,'Základní kolo'!$B$7:$M$72,9,FALSE))</f>
      </c>
      <c r="H72" s="45">
        <f>IF(ISERROR(VLOOKUP($A72,'Základní kolo'!$B$7:$M$72,10,FALSE)),"",VLOOKUP($A72,'Základní kolo'!$B$7:$M$72,10,FALSE))</f>
      </c>
      <c r="I72" s="45">
        <f>IF(ISERROR(VLOOKUP($A72,'Základní kolo'!$B$7:$M$72,11,FALSE)),"",VLOOKUP($A72,'Základní kolo'!$B$7:$M$72,11,FALSE))</f>
      </c>
      <c r="J72" s="46">
        <f>IF(ISERROR(VLOOKUP($A72,'Základní kolo'!$B$7:$M$72,12,FALSE)),"",VLOOKUP($A72,'Základní kolo'!$B$7:$M$72,12,FALSE))</f>
      </c>
    </row>
    <row r="73" spans="1:10" ht="12.75">
      <c r="A73" s="5">
        <v>67</v>
      </c>
      <c r="B73" s="41">
        <f>IF(ISERROR(VLOOKUP($A73,'Základní kolo'!$B$7:$M$72,4,FALSE)),"",VLOOKUP($A73,'Základní kolo'!$B$7:$M$72,4,FALSE))</f>
      </c>
      <c r="C73" s="42">
        <f>IF(ISERROR(VLOOKUP($A73,'Základní kolo'!$B$7:$M$72,5,FALSE)),"",VLOOKUP($A73,'Základní kolo'!$B$7:$M$72,5,FALSE))</f>
      </c>
      <c r="D73" s="43">
        <f>IF(ISERROR(VLOOKUP($A73,'Základní kolo'!$B$7:$M$72,6,FALSE)),"",VLOOKUP($A73,'Základní kolo'!$B$7:$M$72,6,FALSE))</f>
      </c>
      <c r="E73" s="44">
        <f>IF(ISERROR(VLOOKUP($A73,'Základní kolo'!$B$7:$M$72,7,FALSE)),"",VLOOKUP($A73,'Základní kolo'!$B$7:$M$72,7,FALSE))</f>
      </c>
      <c r="F73" s="43">
        <f>IF(ISERROR(VLOOKUP($A73,'Základní kolo'!$B$7:$M$72,8,FALSE)),"",VLOOKUP($A73,'Základní kolo'!$B$7:$M$72,8,FALSE))</f>
      </c>
      <c r="G73" s="44">
        <f>IF(ISERROR(VLOOKUP($A73,'Základní kolo'!$B$7:$M$72,9,FALSE)),"",VLOOKUP($A73,'Základní kolo'!$B$7:$M$72,9,FALSE))</f>
      </c>
      <c r="H73" s="45">
        <f>IF(ISERROR(VLOOKUP($A73,'Základní kolo'!$B$7:$M$72,10,FALSE)),"",VLOOKUP($A73,'Základní kolo'!$B$7:$M$72,10,FALSE))</f>
      </c>
      <c r="I73" s="45">
        <f>IF(ISERROR(VLOOKUP($A73,'Základní kolo'!$B$7:$M$72,11,FALSE)),"",VLOOKUP($A73,'Základní kolo'!$B$7:$M$72,11,FALSE))</f>
      </c>
      <c r="J73" s="46">
        <f>IF(ISERROR(VLOOKUP($A73,'Základní kolo'!$B$7:$M$72,12,FALSE)),"",VLOOKUP($A73,'Základní kolo'!$B$7:$M$72,12,FALSE))</f>
      </c>
    </row>
    <row r="74" spans="1:10" ht="12.75">
      <c r="A74" s="5">
        <v>68</v>
      </c>
      <c r="B74" s="41">
        <f>IF(ISERROR(VLOOKUP($A74,'Základní kolo'!$B$7:$M$72,4,FALSE)),"",VLOOKUP($A74,'Základní kolo'!$B$7:$M$72,4,FALSE))</f>
      </c>
      <c r="C74" s="42">
        <f>IF(ISERROR(VLOOKUP($A74,'Základní kolo'!$B$7:$M$72,5,FALSE)),"",VLOOKUP($A74,'Základní kolo'!$B$7:$M$72,5,FALSE))</f>
      </c>
      <c r="D74" s="43">
        <f>IF(ISERROR(VLOOKUP($A74,'Základní kolo'!$B$7:$M$72,6,FALSE)),"",VLOOKUP($A74,'Základní kolo'!$B$7:$M$72,6,FALSE))</f>
      </c>
      <c r="E74" s="44">
        <f>IF(ISERROR(VLOOKUP($A74,'Základní kolo'!$B$7:$M$72,7,FALSE)),"",VLOOKUP($A74,'Základní kolo'!$B$7:$M$72,7,FALSE))</f>
      </c>
      <c r="F74" s="43">
        <f>IF(ISERROR(VLOOKUP($A74,'Základní kolo'!$B$7:$M$72,8,FALSE)),"",VLOOKUP($A74,'Základní kolo'!$B$7:$M$72,8,FALSE))</f>
      </c>
      <c r="G74" s="44">
        <f>IF(ISERROR(VLOOKUP($A74,'Základní kolo'!$B$7:$M$72,9,FALSE)),"",VLOOKUP($A74,'Základní kolo'!$B$7:$M$72,9,FALSE))</f>
      </c>
      <c r="H74" s="45">
        <f>IF(ISERROR(VLOOKUP($A74,'Základní kolo'!$B$7:$M$72,10,FALSE)),"",VLOOKUP($A74,'Základní kolo'!$B$7:$M$72,10,FALSE))</f>
      </c>
      <c r="I74" s="45">
        <f>IF(ISERROR(VLOOKUP($A74,'Základní kolo'!$B$7:$M$72,11,FALSE)),"",VLOOKUP($A74,'Základní kolo'!$B$7:$M$72,11,FALSE))</f>
      </c>
      <c r="J74" s="46">
        <f>IF(ISERROR(VLOOKUP($A74,'Základní kolo'!$B$7:$M$72,12,FALSE)),"",VLOOKUP($A74,'Základní kolo'!$B$7:$M$72,12,FALSE))</f>
      </c>
    </row>
    <row r="75" spans="1:10" ht="12.75">
      <c r="A75" s="5">
        <v>69</v>
      </c>
      <c r="B75" s="41">
        <f>IF(ISERROR(VLOOKUP($A75,'Základní kolo'!$B$7:$M$72,4,FALSE)),"",VLOOKUP($A75,'Základní kolo'!$B$7:$M$72,4,FALSE))</f>
      </c>
      <c r="C75" s="42">
        <f>IF(ISERROR(VLOOKUP($A75,'Základní kolo'!$B$7:$M$72,5,FALSE)),"",VLOOKUP($A75,'Základní kolo'!$B$7:$M$72,5,FALSE))</f>
      </c>
      <c r="D75" s="43">
        <f>IF(ISERROR(VLOOKUP($A75,'Základní kolo'!$B$7:$M$72,6,FALSE)),"",VLOOKUP($A75,'Základní kolo'!$B$7:$M$72,6,FALSE))</f>
      </c>
      <c r="E75" s="44">
        <f>IF(ISERROR(VLOOKUP($A75,'Základní kolo'!$B$7:$M$72,7,FALSE)),"",VLOOKUP($A75,'Základní kolo'!$B$7:$M$72,7,FALSE))</f>
      </c>
      <c r="F75" s="43">
        <f>IF(ISERROR(VLOOKUP($A75,'Základní kolo'!$B$7:$M$72,8,FALSE)),"",VLOOKUP($A75,'Základní kolo'!$B$7:$M$72,8,FALSE))</f>
      </c>
      <c r="G75" s="44">
        <f>IF(ISERROR(VLOOKUP($A75,'Základní kolo'!$B$7:$M$72,9,FALSE)),"",VLOOKUP($A75,'Základní kolo'!$B$7:$M$72,9,FALSE))</f>
      </c>
      <c r="H75" s="45">
        <f>IF(ISERROR(VLOOKUP($A75,'Základní kolo'!$B$7:$M$72,10,FALSE)),"",VLOOKUP($A75,'Základní kolo'!$B$7:$M$72,10,FALSE))</f>
      </c>
      <c r="I75" s="45">
        <f>IF(ISERROR(VLOOKUP($A75,'Základní kolo'!$B$7:$M$72,11,FALSE)),"",VLOOKUP($A75,'Základní kolo'!$B$7:$M$72,11,FALSE))</f>
      </c>
      <c r="J75" s="46">
        <f>IF(ISERROR(VLOOKUP($A75,'Základní kolo'!$B$7:$M$72,12,FALSE)),"",VLOOKUP($A75,'Základní kolo'!$B$7:$M$72,12,FALSE))</f>
      </c>
    </row>
    <row r="76" spans="1:10" ht="12.75">
      <c r="A76" s="5">
        <v>70</v>
      </c>
      <c r="B76" s="41">
        <f>IF(ISERROR(VLOOKUP($A76,'Základní kolo'!$B$7:$M$72,4,FALSE)),"",VLOOKUP($A76,'Základní kolo'!$B$7:$M$72,4,FALSE))</f>
      </c>
      <c r="C76" s="42">
        <f>IF(ISERROR(VLOOKUP($A76,'Základní kolo'!$B$7:$M$72,5,FALSE)),"",VLOOKUP($A76,'Základní kolo'!$B$7:$M$72,5,FALSE))</f>
      </c>
      <c r="D76" s="43">
        <f>IF(ISERROR(VLOOKUP($A76,'Základní kolo'!$B$7:$M$72,6,FALSE)),"",VLOOKUP($A76,'Základní kolo'!$B$7:$M$72,6,FALSE))</f>
      </c>
      <c r="E76" s="44">
        <f>IF(ISERROR(VLOOKUP($A76,'Základní kolo'!$B$7:$M$72,7,FALSE)),"",VLOOKUP($A76,'Základní kolo'!$B$7:$M$72,7,FALSE))</f>
      </c>
      <c r="F76" s="43">
        <f>IF(ISERROR(VLOOKUP($A76,'Základní kolo'!$B$7:$M$72,8,FALSE)),"",VLOOKUP($A76,'Základní kolo'!$B$7:$M$72,8,FALSE))</f>
      </c>
      <c r="G76" s="44">
        <f>IF(ISERROR(VLOOKUP($A76,'Základní kolo'!$B$7:$M$72,9,FALSE)),"",VLOOKUP($A76,'Základní kolo'!$B$7:$M$72,9,FALSE))</f>
      </c>
      <c r="H76" s="45">
        <f>IF(ISERROR(VLOOKUP($A76,'Základní kolo'!$B$7:$M$72,10,FALSE)),"",VLOOKUP($A76,'Základní kolo'!$B$7:$M$72,10,FALSE))</f>
      </c>
      <c r="I76" s="45">
        <f>IF(ISERROR(VLOOKUP($A76,'Základní kolo'!$B$7:$M$72,11,FALSE)),"",VLOOKUP($A76,'Základní kolo'!$B$7:$M$72,11,FALSE))</f>
      </c>
      <c r="J76" s="46">
        <f>IF(ISERROR(VLOOKUP($A76,'Základní kolo'!$B$7:$M$72,12,FALSE)),"",VLOOKUP($A76,'Základní kolo'!$B$7:$M$72,12,FALSE))</f>
      </c>
    </row>
    <row r="77" spans="1:10" ht="12.75">
      <c r="A77" s="5">
        <v>71</v>
      </c>
      <c r="B77" s="41">
        <f>IF(ISERROR(VLOOKUP($A77,'Základní kolo'!$B$7:$M$72,4,FALSE)),"",VLOOKUP($A77,'Základní kolo'!$B$7:$M$72,4,FALSE))</f>
      </c>
      <c r="C77" s="42">
        <f>IF(ISERROR(VLOOKUP($A77,'Základní kolo'!$B$7:$M$72,5,FALSE)),"",VLOOKUP($A77,'Základní kolo'!$B$7:$M$72,5,FALSE))</f>
      </c>
      <c r="D77" s="43">
        <f>IF(ISERROR(VLOOKUP($A77,'Základní kolo'!$B$7:$M$72,6,FALSE)),"",VLOOKUP($A77,'Základní kolo'!$B$7:$M$72,6,FALSE))</f>
      </c>
      <c r="E77" s="44">
        <f>IF(ISERROR(VLOOKUP($A77,'Základní kolo'!$B$7:$M$72,7,FALSE)),"",VLOOKUP($A77,'Základní kolo'!$B$7:$M$72,7,FALSE))</f>
      </c>
      <c r="F77" s="43">
        <f>IF(ISERROR(VLOOKUP($A77,'Základní kolo'!$B$7:$M$72,8,FALSE)),"",VLOOKUP($A77,'Základní kolo'!$B$7:$M$72,8,FALSE))</f>
      </c>
      <c r="G77" s="44">
        <f>IF(ISERROR(VLOOKUP($A77,'Základní kolo'!$B$7:$M$72,9,FALSE)),"",VLOOKUP($A77,'Základní kolo'!$B$7:$M$72,9,FALSE))</f>
      </c>
      <c r="H77" s="45">
        <f>IF(ISERROR(VLOOKUP($A77,'Základní kolo'!$B$7:$M$72,10,FALSE)),"",VLOOKUP($A77,'Základní kolo'!$B$7:$M$72,10,FALSE))</f>
      </c>
      <c r="I77" s="45">
        <f>IF(ISERROR(VLOOKUP($A77,'Základní kolo'!$B$7:$M$72,11,FALSE)),"",VLOOKUP($A77,'Základní kolo'!$B$7:$M$72,11,FALSE))</f>
      </c>
      <c r="J77" s="46">
        <f>IF(ISERROR(VLOOKUP($A77,'Základní kolo'!$B$7:$M$72,12,FALSE)),"",VLOOKUP($A77,'Základní kolo'!$B$7:$M$72,12,FALSE))</f>
      </c>
    </row>
    <row r="78" spans="1:10" ht="12.75">
      <c r="A78" s="5">
        <v>72</v>
      </c>
      <c r="B78" s="41">
        <f>IF(ISERROR(VLOOKUP($A78,'Základní kolo'!$B$7:$M$72,4,FALSE)),"",VLOOKUP($A78,'Základní kolo'!$B$7:$M$72,4,FALSE))</f>
      </c>
      <c r="C78" s="42">
        <f>IF(ISERROR(VLOOKUP($A78,'Základní kolo'!$B$7:$M$72,5,FALSE)),"",VLOOKUP($A78,'Základní kolo'!$B$7:$M$72,5,FALSE))</f>
      </c>
      <c r="D78" s="43">
        <f>IF(ISERROR(VLOOKUP($A78,'Základní kolo'!$B$7:$M$72,6,FALSE)),"",VLOOKUP($A78,'Základní kolo'!$B$7:$M$72,6,FALSE))</f>
      </c>
      <c r="E78" s="44">
        <f>IF(ISERROR(VLOOKUP($A78,'Základní kolo'!$B$7:$M$72,7,FALSE)),"",VLOOKUP($A78,'Základní kolo'!$B$7:$M$72,7,FALSE))</f>
      </c>
      <c r="F78" s="43">
        <f>IF(ISERROR(VLOOKUP($A78,'Základní kolo'!$B$7:$M$72,8,FALSE)),"",VLOOKUP($A78,'Základní kolo'!$B$7:$M$72,8,FALSE))</f>
      </c>
      <c r="G78" s="44">
        <f>IF(ISERROR(VLOOKUP($A78,'Základní kolo'!$B$7:$M$72,9,FALSE)),"",VLOOKUP($A78,'Základní kolo'!$B$7:$M$72,9,FALSE))</f>
      </c>
      <c r="H78" s="45">
        <f>IF(ISERROR(VLOOKUP($A78,'Základní kolo'!$B$7:$M$72,10,FALSE)),"",VLOOKUP($A78,'Základní kolo'!$B$7:$M$72,10,FALSE))</f>
      </c>
      <c r="I78" s="45">
        <f>IF(ISERROR(VLOOKUP($A78,'Základní kolo'!$B$7:$M$72,11,FALSE)),"",VLOOKUP($A78,'Základní kolo'!$B$7:$M$72,11,FALSE))</f>
      </c>
      <c r="J78" s="46">
        <f>IF(ISERROR(VLOOKUP($A78,'Základní kolo'!$B$7:$M$72,12,FALSE)),"",VLOOKUP($A78,'Základní kolo'!$B$7:$M$72,12,FALSE))</f>
      </c>
    </row>
    <row r="79" spans="1:10" ht="12.75">
      <c r="A79" s="5">
        <v>73</v>
      </c>
      <c r="B79" s="41">
        <f>IF(ISERROR(VLOOKUP($A79,'Základní kolo'!$B$7:$M$72,4,FALSE)),"",VLOOKUP($A79,'Základní kolo'!$B$7:$M$72,4,FALSE))</f>
      </c>
      <c r="C79" s="42">
        <f>IF(ISERROR(VLOOKUP($A79,'Základní kolo'!$B$7:$M$72,5,FALSE)),"",VLOOKUP($A79,'Základní kolo'!$B$7:$M$72,5,FALSE))</f>
      </c>
      <c r="D79" s="43">
        <f>IF(ISERROR(VLOOKUP($A79,'Základní kolo'!$B$7:$M$72,6,FALSE)),"",VLOOKUP($A79,'Základní kolo'!$B$7:$M$72,6,FALSE))</f>
      </c>
      <c r="E79" s="44">
        <f>IF(ISERROR(VLOOKUP($A79,'Základní kolo'!$B$7:$M$72,7,FALSE)),"",VLOOKUP($A79,'Základní kolo'!$B$7:$M$72,7,FALSE))</f>
      </c>
      <c r="F79" s="43">
        <f>IF(ISERROR(VLOOKUP($A79,'Základní kolo'!$B$7:$M$72,8,FALSE)),"",VLOOKUP($A79,'Základní kolo'!$B$7:$M$72,8,FALSE))</f>
      </c>
      <c r="G79" s="44">
        <f>IF(ISERROR(VLOOKUP($A79,'Základní kolo'!$B$7:$M$72,9,FALSE)),"",VLOOKUP($A79,'Základní kolo'!$B$7:$M$72,9,FALSE))</f>
      </c>
      <c r="H79" s="45">
        <f>IF(ISERROR(VLOOKUP($A79,'Základní kolo'!$B$7:$M$72,10,FALSE)),"",VLOOKUP($A79,'Základní kolo'!$B$7:$M$72,10,FALSE))</f>
      </c>
      <c r="I79" s="45">
        <f>IF(ISERROR(VLOOKUP($A79,'Základní kolo'!$B$7:$M$72,11,FALSE)),"",VLOOKUP($A79,'Základní kolo'!$B$7:$M$72,11,FALSE))</f>
      </c>
      <c r="J79" s="46">
        <f>IF(ISERROR(VLOOKUP($A79,'Základní kolo'!$B$7:$M$72,12,FALSE)),"",VLOOKUP($A79,'Základní kolo'!$B$7:$M$72,12,FALSE))</f>
      </c>
    </row>
    <row r="80" spans="1:10" ht="12.75">
      <c r="A80" s="5">
        <v>74</v>
      </c>
      <c r="B80" s="41">
        <f>IF(ISERROR(VLOOKUP($A80,'Základní kolo'!$B$7:$M$72,4,FALSE)),"",VLOOKUP($A80,'Základní kolo'!$B$7:$M$72,4,FALSE))</f>
      </c>
      <c r="C80" s="42">
        <f>IF(ISERROR(VLOOKUP($A80,'Základní kolo'!$B$7:$M$72,5,FALSE)),"",VLOOKUP($A80,'Základní kolo'!$B$7:$M$72,5,FALSE))</f>
      </c>
      <c r="D80" s="43">
        <f>IF(ISERROR(VLOOKUP($A80,'Základní kolo'!$B$7:$M$72,6,FALSE)),"",VLOOKUP($A80,'Základní kolo'!$B$7:$M$72,6,FALSE))</f>
      </c>
      <c r="E80" s="44">
        <f>IF(ISERROR(VLOOKUP($A80,'Základní kolo'!$B$7:$M$72,7,FALSE)),"",VLOOKUP($A80,'Základní kolo'!$B$7:$M$72,7,FALSE))</f>
      </c>
      <c r="F80" s="43">
        <f>IF(ISERROR(VLOOKUP($A80,'Základní kolo'!$B$7:$M$72,8,FALSE)),"",VLOOKUP($A80,'Základní kolo'!$B$7:$M$72,8,FALSE))</f>
      </c>
      <c r="G80" s="44">
        <f>IF(ISERROR(VLOOKUP($A80,'Základní kolo'!$B$7:$M$72,9,FALSE)),"",VLOOKUP($A80,'Základní kolo'!$B$7:$M$72,9,FALSE))</f>
      </c>
      <c r="H80" s="45">
        <f>IF(ISERROR(VLOOKUP($A80,'Základní kolo'!$B$7:$M$72,10,FALSE)),"",VLOOKUP($A80,'Základní kolo'!$B$7:$M$72,10,FALSE))</f>
      </c>
      <c r="I80" s="45">
        <f>IF(ISERROR(VLOOKUP($A80,'Základní kolo'!$B$7:$M$72,11,FALSE)),"",VLOOKUP($A80,'Základní kolo'!$B$7:$M$72,11,FALSE))</f>
      </c>
      <c r="J80" s="46">
        <f>IF(ISERROR(VLOOKUP($A80,'Základní kolo'!$B$7:$M$72,12,FALSE)),"",VLOOKUP($A80,'Základní kolo'!$B$7:$M$72,12,FALSE))</f>
      </c>
    </row>
    <row r="81" spans="1:10" ht="12.75">
      <c r="A81" s="5">
        <v>75</v>
      </c>
      <c r="B81" s="41">
        <f>IF(ISERROR(VLOOKUP($A81,'Základní kolo'!$B$7:$M$72,4,FALSE)),"",VLOOKUP($A81,'Základní kolo'!$B$7:$M$72,4,FALSE))</f>
      </c>
      <c r="C81" s="42">
        <f>IF(ISERROR(VLOOKUP($A81,'Základní kolo'!$B$7:$M$72,5,FALSE)),"",VLOOKUP($A81,'Základní kolo'!$B$7:$M$72,5,FALSE))</f>
      </c>
      <c r="D81" s="43">
        <f>IF(ISERROR(VLOOKUP($A81,'Základní kolo'!$B$7:$M$72,6,FALSE)),"",VLOOKUP($A81,'Základní kolo'!$B$7:$M$72,6,FALSE))</f>
      </c>
      <c r="E81" s="44">
        <f>IF(ISERROR(VLOOKUP($A81,'Základní kolo'!$B$7:$M$72,7,FALSE)),"",VLOOKUP($A81,'Základní kolo'!$B$7:$M$72,7,FALSE))</f>
      </c>
      <c r="F81" s="43">
        <f>IF(ISERROR(VLOOKUP($A81,'Základní kolo'!$B$7:$M$72,8,FALSE)),"",VLOOKUP($A81,'Základní kolo'!$B$7:$M$72,8,FALSE))</f>
      </c>
      <c r="G81" s="44">
        <f>IF(ISERROR(VLOOKUP($A81,'Základní kolo'!$B$7:$M$72,9,FALSE)),"",VLOOKUP($A81,'Základní kolo'!$B$7:$M$72,9,FALSE))</f>
      </c>
      <c r="H81" s="45">
        <f>IF(ISERROR(VLOOKUP($A81,'Základní kolo'!$B$7:$M$72,10,FALSE)),"",VLOOKUP($A81,'Základní kolo'!$B$7:$M$72,10,FALSE))</f>
      </c>
      <c r="I81" s="45">
        <f>IF(ISERROR(VLOOKUP($A81,'Základní kolo'!$B$7:$M$72,11,FALSE)),"",VLOOKUP($A81,'Základní kolo'!$B$7:$M$72,11,FALSE))</f>
      </c>
      <c r="J81" s="46">
        <f>IF(ISERROR(VLOOKUP($A81,'Základní kolo'!$B$7:$M$72,12,FALSE)),"",VLOOKUP($A81,'Základní kolo'!$B$7:$M$72,12,FALSE))</f>
      </c>
    </row>
    <row r="82" spans="1:10" ht="12.75">
      <c r="A82" s="5">
        <v>76</v>
      </c>
      <c r="B82" s="41">
        <f>IF(ISERROR(VLOOKUP($A82,'Základní kolo'!$B$7:$M$72,4,FALSE)),"",VLOOKUP($A82,'Základní kolo'!$B$7:$M$72,4,FALSE))</f>
      </c>
      <c r="C82" s="42">
        <f>IF(ISERROR(VLOOKUP($A82,'Základní kolo'!$B$7:$M$72,5,FALSE)),"",VLOOKUP($A82,'Základní kolo'!$B$7:$M$72,5,FALSE))</f>
      </c>
      <c r="D82" s="43">
        <f>IF(ISERROR(VLOOKUP($A82,'Základní kolo'!$B$7:$M$72,6,FALSE)),"",VLOOKUP($A82,'Základní kolo'!$B$7:$M$72,6,FALSE))</f>
      </c>
      <c r="E82" s="44">
        <f>IF(ISERROR(VLOOKUP($A82,'Základní kolo'!$B$7:$M$72,7,FALSE)),"",VLOOKUP($A82,'Základní kolo'!$B$7:$M$72,7,FALSE))</f>
      </c>
      <c r="F82" s="43">
        <f>IF(ISERROR(VLOOKUP($A82,'Základní kolo'!$B$7:$M$72,8,FALSE)),"",VLOOKUP($A82,'Základní kolo'!$B$7:$M$72,8,FALSE))</f>
      </c>
      <c r="G82" s="44">
        <f>IF(ISERROR(VLOOKUP($A82,'Základní kolo'!$B$7:$M$72,9,FALSE)),"",VLOOKUP($A82,'Základní kolo'!$B$7:$M$72,9,FALSE))</f>
      </c>
      <c r="H82" s="45">
        <f>IF(ISERROR(VLOOKUP($A82,'Základní kolo'!$B$7:$M$72,10,FALSE)),"",VLOOKUP($A82,'Základní kolo'!$B$7:$M$72,10,FALSE))</f>
      </c>
      <c r="I82" s="45">
        <f>IF(ISERROR(VLOOKUP($A82,'Základní kolo'!$B$7:$M$72,11,FALSE)),"",VLOOKUP($A82,'Základní kolo'!$B$7:$M$72,11,FALSE))</f>
      </c>
      <c r="J82" s="46">
        <f>IF(ISERROR(VLOOKUP($A82,'Základní kolo'!$B$7:$M$72,12,FALSE)),"",VLOOKUP($A82,'Základní kolo'!$B$7:$M$72,12,FALSE))</f>
      </c>
    </row>
    <row r="83" spans="1:10" ht="12.75">
      <c r="A83" s="5">
        <v>77</v>
      </c>
      <c r="B83" s="41">
        <f>IF(ISERROR(VLOOKUP($A83,'Základní kolo'!$B$7:$M$72,4,FALSE)),"",VLOOKUP($A83,'Základní kolo'!$B$7:$M$72,4,FALSE))</f>
      </c>
      <c r="C83" s="42">
        <f>IF(ISERROR(VLOOKUP($A83,'Základní kolo'!$B$7:$M$72,5,FALSE)),"",VLOOKUP($A83,'Základní kolo'!$B$7:$M$72,5,FALSE))</f>
      </c>
      <c r="D83" s="43">
        <f>IF(ISERROR(VLOOKUP($A83,'Základní kolo'!$B$7:$M$72,6,FALSE)),"",VLOOKUP($A83,'Základní kolo'!$B$7:$M$72,6,FALSE))</f>
      </c>
      <c r="E83" s="44">
        <f>IF(ISERROR(VLOOKUP($A83,'Základní kolo'!$B$7:$M$72,7,FALSE)),"",VLOOKUP($A83,'Základní kolo'!$B$7:$M$72,7,FALSE))</f>
      </c>
      <c r="F83" s="43">
        <f>IF(ISERROR(VLOOKUP($A83,'Základní kolo'!$B$7:$M$72,8,FALSE)),"",VLOOKUP($A83,'Základní kolo'!$B$7:$M$72,8,FALSE))</f>
      </c>
      <c r="G83" s="44">
        <f>IF(ISERROR(VLOOKUP($A83,'Základní kolo'!$B$7:$M$72,9,FALSE)),"",VLOOKUP($A83,'Základní kolo'!$B$7:$M$72,9,FALSE))</f>
      </c>
      <c r="H83" s="45">
        <f>IF(ISERROR(VLOOKUP($A83,'Základní kolo'!$B$7:$M$72,10,FALSE)),"",VLOOKUP($A83,'Základní kolo'!$B$7:$M$72,10,FALSE))</f>
      </c>
      <c r="I83" s="45">
        <f>IF(ISERROR(VLOOKUP($A83,'Základní kolo'!$B$7:$M$72,11,FALSE)),"",VLOOKUP($A83,'Základní kolo'!$B$7:$M$72,11,FALSE))</f>
      </c>
      <c r="J83" s="46">
        <f>IF(ISERROR(VLOOKUP($A83,'Základní kolo'!$B$7:$M$72,12,FALSE)),"",VLOOKUP($A83,'Základní kolo'!$B$7:$M$72,12,FALSE))</f>
      </c>
    </row>
    <row r="84" spans="1:10" ht="12.75">
      <c r="A84" s="5">
        <v>78</v>
      </c>
      <c r="B84" s="41">
        <f>IF(ISERROR(VLOOKUP($A84,'Základní kolo'!$B$7:$M$72,4,FALSE)),"",VLOOKUP($A84,'Základní kolo'!$B$7:$M$72,4,FALSE))</f>
      </c>
      <c r="C84" s="42">
        <f>IF(ISERROR(VLOOKUP($A84,'Základní kolo'!$B$7:$M$72,5,FALSE)),"",VLOOKUP($A84,'Základní kolo'!$B$7:$M$72,5,FALSE))</f>
      </c>
      <c r="D84" s="43">
        <f>IF(ISERROR(VLOOKUP($A84,'Základní kolo'!$B$7:$M$72,6,FALSE)),"",VLOOKUP($A84,'Základní kolo'!$B$7:$M$72,6,FALSE))</f>
      </c>
      <c r="E84" s="44">
        <f>IF(ISERROR(VLOOKUP($A84,'Základní kolo'!$B$7:$M$72,7,FALSE)),"",VLOOKUP($A84,'Základní kolo'!$B$7:$M$72,7,FALSE))</f>
      </c>
      <c r="F84" s="43">
        <f>IF(ISERROR(VLOOKUP($A84,'Základní kolo'!$B$7:$M$72,8,FALSE)),"",VLOOKUP($A84,'Základní kolo'!$B$7:$M$72,8,FALSE))</f>
      </c>
      <c r="G84" s="44">
        <f>IF(ISERROR(VLOOKUP($A84,'Základní kolo'!$B$7:$M$72,9,FALSE)),"",VLOOKUP($A84,'Základní kolo'!$B$7:$M$72,9,FALSE))</f>
      </c>
      <c r="H84" s="45">
        <f>IF(ISERROR(VLOOKUP($A84,'Základní kolo'!$B$7:$M$72,10,FALSE)),"",VLOOKUP($A84,'Základní kolo'!$B$7:$M$72,10,FALSE))</f>
      </c>
      <c r="I84" s="45">
        <f>IF(ISERROR(VLOOKUP($A84,'Základní kolo'!$B$7:$M$72,11,FALSE)),"",VLOOKUP($A84,'Základní kolo'!$B$7:$M$72,11,FALSE))</f>
      </c>
      <c r="J84" s="46">
        <f>IF(ISERROR(VLOOKUP($A84,'Základní kolo'!$B$7:$M$72,12,FALSE)),"",VLOOKUP($A84,'Základní kolo'!$B$7:$M$72,12,FALSE))</f>
      </c>
    </row>
    <row r="85" spans="1:10" ht="12.75">
      <c r="A85" s="5">
        <v>79</v>
      </c>
      <c r="B85" s="41">
        <f>IF(ISERROR(VLOOKUP($A85,'Základní kolo'!$B$7:$M$72,4,FALSE)),"",VLOOKUP($A85,'Základní kolo'!$B$7:$M$72,4,FALSE))</f>
      </c>
      <c r="C85" s="42">
        <f>IF(ISERROR(VLOOKUP($A85,'Základní kolo'!$B$7:$M$72,5,FALSE)),"",VLOOKUP($A85,'Základní kolo'!$B$7:$M$72,5,FALSE))</f>
      </c>
      <c r="D85" s="43">
        <f>IF(ISERROR(VLOOKUP($A85,'Základní kolo'!$B$7:$M$72,6,FALSE)),"",VLOOKUP($A85,'Základní kolo'!$B$7:$M$72,6,FALSE))</f>
      </c>
      <c r="E85" s="44">
        <f>IF(ISERROR(VLOOKUP($A85,'Základní kolo'!$B$7:$M$72,7,FALSE)),"",VLOOKUP($A85,'Základní kolo'!$B$7:$M$72,7,FALSE))</f>
      </c>
      <c r="F85" s="43">
        <f>IF(ISERROR(VLOOKUP($A85,'Základní kolo'!$B$7:$M$72,8,FALSE)),"",VLOOKUP($A85,'Základní kolo'!$B$7:$M$72,8,FALSE))</f>
      </c>
      <c r="G85" s="44">
        <f>IF(ISERROR(VLOOKUP($A85,'Základní kolo'!$B$7:$M$72,9,FALSE)),"",VLOOKUP($A85,'Základní kolo'!$B$7:$M$72,9,FALSE))</f>
      </c>
      <c r="H85" s="45">
        <f>IF(ISERROR(VLOOKUP($A85,'Základní kolo'!$B$7:$M$72,10,FALSE)),"",VLOOKUP($A85,'Základní kolo'!$B$7:$M$72,10,FALSE))</f>
      </c>
      <c r="I85" s="45">
        <f>IF(ISERROR(VLOOKUP($A85,'Základní kolo'!$B$7:$M$72,11,FALSE)),"",VLOOKUP($A85,'Základní kolo'!$B$7:$M$72,11,FALSE))</f>
      </c>
      <c r="J85" s="46">
        <f>IF(ISERROR(VLOOKUP($A85,'Základní kolo'!$B$7:$M$72,12,FALSE)),"",VLOOKUP($A85,'Základní kolo'!$B$7:$M$72,12,FALSE))</f>
      </c>
    </row>
    <row r="86" spans="1:10" ht="12.75">
      <c r="A86" s="5">
        <v>80</v>
      </c>
      <c r="B86" s="41">
        <f>IF(ISERROR(VLOOKUP($A86,'Základní kolo'!$B$7:$M$72,4,FALSE)),"",VLOOKUP($A86,'Základní kolo'!$B$7:$M$72,4,FALSE))</f>
      </c>
      <c r="C86" s="42">
        <f>IF(ISERROR(VLOOKUP($A86,'Základní kolo'!$B$7:$M$72,5,FALSE)),"",VLOOKUP($A86,'Základní kolo'!$B$7:$M$72,5,FALSE))</f>
      </c>
      <c r="D86" s="43">
        <f>IF(ISERROR(VLOOKUP($A86,'Základní kolo'!$B$7:$M$72,6,FALSE)),"",VLOOKUP($A86,'Základní kolo'!$B$7:$M$72,6,FALSE))</f>
      </c>
      <c r="E86" s="44">
        <f>IF(ISERROR(VLOOKUP($A86,'Základní kolo'!$B$7:$M$72,7,FALSE)),"",VLOOKUP($A86,'Základní kolo'!$B$7:$M$72,7,FALSE))</f>
      </c>
      <c r="F86" s="43">
        <f>IF(ISERROR(VLOOKUP($A86,'Základní kolo'!$B$7:$M$72,8,FALSE)),"",VLOOKUP($A86,'Základní kolo'!$B$7:$M$72,8,FALSE))</f>
      </c>
      <c r="G86" s="44">
        <f>IF(ISERROR(VLOOKUP($A86,'Základní kolo'!$B$7:$M$72,9,FALSE)),"",VLOOKUP($A86,'Základní kolo'!$B$7:$M$72,9,FALSE))</f>
      </c>
      <c r="H86" s="45">
        <f>IF(ISERROR(VLOOKUP($A86,'Základní kolo'!$B$7:$M$72,10,FALSE)),"",VLOOKUP($A86,'Základní kolo'!$B$7:$M$72,10,FALSE))</f>
      </c>
      <c r="I86" s="45">
        <f>IF(ISERROR(VLOOKUP($A86,'Základní kolo'!$B$7:$M$72,11,FALSE)),"",VLOOKUP($A86,'Základní kolo'!$B$7:$M$72,11,FALSE))</f>
      </c>
      <c r="J86" s="46">
        <f>IF(ISERROR(VLOOKUP($A86,'Základní kolo'!$B$7:$M$72,12,FALSE)),"",VLOOKUP($A86,'Základní kolo'!$B$7:$M$72,12,FALSE))</f>
      </c>
    </row>
    <row r="87" spans="1:10" ht="12.75">
      <c r="A87" s="5">
        <v>81</v>
      </c>
      <c r="B87" s="41">
        <f>IF(ISERROR(VLOOKUP($A87,'Základní kolo'!$B$7:$M$72,4,FALSE)),"",VLOOKUP($A87,'Základní kolo'!$B$7:$M$72,4,FALSE))</f>
      </c>
      <c r="C87" s="42">
        <f>IF(ISERROR(VLOOKUP($A87,'Základní kolo'!$B$7:$M$72,5,FALSE)),"",VLOOKUP($A87,'Základní kolo'!$B$7:$M$72,5,FALSE))</f>
      </c>
      <c r="D87" s="43">
        <f>IF(ISERROR(VLOOKUP($A87,'Základní kolo'!$B$7:$M$72,6,FALSE)),"",VLOOKUP($A87,'Základní kolo'!$B$7:$M$72,6,FALSE))</f>
      </c>
      <c r="E87" s="44">
        <f>IF(ISERROR(VLOOKUP($A87,'Základní kolo'!$B$7:$M$72,7,FALSE)),"",VLOOKUP($A87,'Základní kolo'!$B$7:$M$72,7,FALSE))</f>
      </c>
      <c r="F87" s="43">
        <f>IF(ISERROR(VLOOKUP($A87,'Základní kolo'!$B$7:$M$72,8,FALSE)),"",VLOOKUP($A87,'Základní kolo'!$B$7:$M$72,8,FALSE))</f>
      </c>
      <c r="G87" s="44">
        <f>IF(ISERROR(VLOOKUP($A87,'Základní kolo'!$B$7:$M$72,9,FALSE)),"",VLOOKUP($A87,'Základní kolo'!$B$7:$M$72,9,FALSE))</f>
      </c>
      <c r="H87" s="45">
        <f>IF(ISERROR(VLOOKUP($A87,'Základní kolo'!$B$7:$M$72,10,FALSE)),"",VLOOKUP($A87,'Základní kolo'!$B$7:$M$72,10,FALSE))</f>
      </c>
      <c r="I87" s="45">
        <f>IF(ISERROR(VLOOKUP($A87,'Základní kolo'!$B$7:$M$72,11,FALSE)),"",VLOOKUP($A87,'Základní kolo'!$B$7:$M$72,11,FALSE))</f>
      </c>
      <c r="J87" s="46">
        <f>IF(ISERROR(VLOOKUP($A87,'Základní kolo'!$B$7:$M$72,12,FALSE)),"",VLOOKUP($A87,'Základní kolo'!$B$7:$M$72,12,FALSE))</f>
      </c>
    </row>
    <row r="88" spans="1:10" ht="12.75">
      <c r="A88" s="5">
        <v>82</v>
      </c>
      <c r="B88" s="41">
        <f>IF(ISERROR(VLOOKUP($A88,'Základní kolo'!$B$7:$M$72,4,FALSE)),"",VLOOKUP($A88,'Základní kolo'!$B$7:$M$72,4,FALSE))</f>
      </c>
      <c r="C88" s="42">
        <f>IF(ISERROR(VLOOKUP($A88,'Základní kolo'!$B$7:$M$72,5,FALSE)),"",VLOOKUP($A88,'Základní kolo'!$B$7:$M$72,5,FALSE))</f>
      </c>
      <c r="D88" s="43">
        <f>IF(ISERROR(VLOOKUP($A88,'Základní kolo'!$B$7:$M$72,6,FALSE)),"",VLOOKUP($A88,'Základní kolo'!$B$7:$M$72,6,FALSE))</f>
      </c>
      <c r="E88" s="44">
        <f>IF(ISERROR(VLOOKUP($A88,'Základní kolo'!$B$7:$M$72,7,FALSE)),"",VLOOKUP($A88,'Základní kolo'!$B$7:$M$72,7,FALSE))</f>
      </c>
      <c r="F88" s="43">
        <f>IF(ISERROR(VLOOKUP($A88,'Základní kolo'!$B$7:$M$72,8,FALSE)),"",VLOOKUP($A88,'Základní kolo'!$B$7:$M$72,8,FALSE))</f>
      </c>
      <c r="G88" s="44">
        <f>IF(ISERROR(VLOOKUP($A88,'Základní kolo'!$B$7:$M$72,9,FALSE)),"",VLOOKUP($A88,'Základní kolo'!$B$7:$M$72,9,FALSE))</f>
      </c>
      <c r="H88" s="45">
        <f>IF(ISERROR(VLOOKUP($A88,'Základní kolo'!$B$7:$M$72,10,FALSE)),"",VLOOKUP($A88,'Základní kolo'!$B$7:$M$72,10,FALSE))</f>
      </c>
      <c r="I88" s="45">
        <f>IF(ISERROR(VLOOKUP($A88,'Základní kolo'!$B$7:$M$72,11,FALSE)),"",VLOOKUP($A88,'Základní kolo'!$B$7:$M$72,11,FALSE))</f>
      </c>
      <c r="J88" s="46">
        <f>IF(ISERROR(VLOOKUP($A88,'Základní kolo'!$B$7:$M$72,12,FALSE)),"",VLOOKUP($A88,'Základní kolo'!$B$7:$M$72,12,FALSE))</f>
      </c>
    </row>
    <row r="89" spans="1:10" ht="12.75">
      <c r="A89" s="5">
        <v>83</v>
      </c>
      <c r="B89" s="41">
        <f>IF(ISERROR(VLOOKUP($A89,'Základní kolo'!$B$7:$M$72,4,FALSE)),"",VLOOKUP($A89,'Základní kolo'!$B$7:$M$72,4,FALSE))</f>
      </c>
      <c r="C89" s="42">
        <f>IF(ISERROR(VLOOKUP($A89,'Základní kolo'!$B$7:$M$72,5,FALSE)),"",VLOOKUP($A89,'Základní kolo'!$B$7:$M$72,5,FALSE))</f>
      </c>
      <c r="D89" s="43">
        <f>IF(ISERROR(VLOOKUP($A89,'Základní kolo'!$B$7:$M$72,6,FALSE)),"",VLOOKUP($A89,'Základní kolo'!$B$7:$M$72,6,FALSE))</f>
      </c>
      <c r="E89" s="44">
        <f>IF(ISERROR(VLOOKUP($A89,'Základní kolo'!$B$7:$M$72,7,FALSE)),"",VLOOKUP($A89,'Základní kolo'!$B$7:$M$72,7,FALSE))</f>
      </c>
      <c r="F89" s="43">
        <f>IF(ISERROR(VLOOKUP($A89,'Základní kolo'!$B$7:$M$72,8,FALSE)),"",VLOOKUP($A89,'Základní kolo'!$B$7:$M$72,8,FALSE))</f>
      </c>
      <c r="G89" s="44">
        <f>IF(ISERROR(VLOOKUP($A89,'Základní kolo'!$B$7:$M$72,9,FALSE)),"",VLOOKUP($A89,'Základní kolo'!$B$7:$M$72,9,FALSE))</f>
      </c>
      <c r="H89" s="45">
        <f>IF(ISERROR(VLOOKUP($A89,'Základní kolo'!$B$7:$M$72,10,FALSE)),"",VLOOKUP($A89,'Základní kolo'!$B$7:$M$72,10,FALSE))</f>
      </c>
      <c r="I89" s="45">
        <f>IF(ISERROR(VLOOKUP($A89,'Základní kolo'!$B$7:$M$72,11,FALSE)),"",VLOOKUP($A89,'Základní kolo'!$B$7:$M$72,11,FALSE))</f>
      </c>
      <c r="J89" s="46">
        <f>IF(ISERROR(VLOOKUP($A89,'Základní kolo'!$B$7:$M$72,12,FALSE)),"",VLOOKUP($A89,'Základní kolo'!$B$7:$M$72,12,FALSE))</f>
      </c>
    </row>
    <row r="90" spans="1:10" ht="12.75">
      <c r="A90" s="5">
        <v>84</v>
      </c>
      <c r="B90" s="41">
        <f>IF(ISERROR(VLOOKUP($A90,'Základní kolo'!$B$7:$M$72,4,FALSE)),"",VLOOKUP($A90,'Základní kolo'!$B$7:$M$72,4,FALSE))</f>
      </c>
      <c r="C90" s="42">
        <f>IF(ISERROR(VLOOKUP($A90,'Základní kolo'!$B$7:$M$72,5,FALSE)),"",VLOOKUP($A90,'Základní kolo'!$B$7:$M$72,5,FALSE))</f>
      </c>
      <c r="D90" s="43">
        <f>IF(ISERROR(VLOOKUP($A90,'Základní kolo'!$B$7:$M$72,6,FALSE)),"",VLOOKUP($A90,'Základní kolo'!$B$7:$M$72,6,FALSE))</f>
      </c>
      <c r="E90" s="44">
        <f>IF(ISERROR(VLOOKUP($A90,'Základní kolo'!$B$7:$M$72,7,FALSE)),"",VLOOKUP($A90,'Základní kolo'!$B$7:$M$72,7,FALSE))</f>
      </c>
      <c r="F90" s="43">
        <f>IF(ISERROR(VLOOKUP($A90,'Základní kolo'!$B$7:$M$72,8,FALSE)),"",VLOOKUP($A90,'Základní kolo'!$B$7:$M$72,8,FALSE))</f>
      </c>
      <c r="G90" s="44">
        <f>IF(ISERROR(VLOOKUP($A90,'Základní kolo'!$B$7:$M$72,9,FALSE)),"",VLOOKUP($A90,'Základní kolo'!$B$7:$M$72,9,FALSE))</f>
      </c>
      <c r="H90" s="45">
        <f>IF(ISERROR(VLOOKUP($A90,'Základní kolo'!$B$7:$M$72,10,FALSE)),"",VLOOKUP($A90,'Základní kolo'!$B$7:$M$72,10,FALSE))</f>
      </c>
      <c r="I90" s="45">
        <f>IF(ISERROR(VLOOKUP($A90,'Základní kolo'!$B$7:$M$72,11,FALSE)),"",VLOOKUP($A90,'Základní kolo'!$B$7:$M$72,11,FALSE))</f>
      </c>
      <c r="J90" s="46">
        <f>IF(ISERROR(VLOOKUP($A90,'Základní kolo'!$B$7:$M$72,12,FALSE)),"",VLOOKUP($A90,'Základní kolo'!$B$7:$M$72,12,FALSE))</f>
      </c>
    </row>
    <row r="91" spans="1:10" ht="12.75">
      <c r="A91" s="5">
        <v>85</v>
      </c>
      <c r="B91" s="41">
        <f>IF(ISERROR(VLOOKUP($A91,'Základní kolo'!$B$7:$M$72,4,FALSE)),"",VLOOKUP($A91,'Základní kolo'!$B$7:$M$72,4,FALSE))</f>
      </c>
      <c r="C91" s="42">
        <f>IF(ISERROR(VLOOKUP($A91,'Základní kolo'!$B$7:$M$72,5,FALSE)),"",VLOOKUP($A91,'Základní kolo'!$B$7:$M$72,5,FALSE))</f>
      </c>
      <c r="D91" s="43">
        <f>IF(ISERROR(VLOOKUP($A91,'Základní kolo'!$B$7:$M$72,6,FALSE)),"",VLOOKUP($A91,'Základní kolo'!$B$7:$M$72,6,FALSE))</f>
      </c>
      <c r="E91" s="44">
        <f>IF(ISERROR(VLOOKUP($A91,'Základní kolo'!$B$7:$M$72,7,FALSE)),"",VLOOKUP($A91,'Základní kolo'!$B$7:$M$72,7,FALSE))</f>
      </c>
      <c r="F91" s="43">
        <f>IF(ISERROR(VLOOKUP($A91,'Základní kolo'!$B$7:$M$72,8,FALSE)),"",VLOOKUP($A91,'Základní kolo'!$B$7:$M$72,8,FALSE))</f>
      </c>
      <c r="G91" s="44">
        <f>IF(ISERROR(VLOOKUP($A91,'Základní kolo'!$B$7:$M$72,9,FALSE)),"",VLOOKUP($A91,'Základní kolo'!$B$7:$M$72,9,FALSE))</f>
      </c>
      <c r="H91" s="45">
        <f>IF(ISERROR(VLOOKUP($A91,'Základní kolo'!$B$7:$M$72,10,FALSE)),"",VLOOKUP($A91,'Základní kolo'!$B$7:$M$72,10,FALSE))</f>
      </c>
      <c r="I91" s="45">
        <f>IF(ISERROR(VLOOKUP($A91,'Základní kolo'!$B$7:$M$72,11,FALSE)),"",VLOOKUP($A91,'Základní kolo'!$B$7:$M$72,11,FALSE))</f>
      </c>
      <c r="J91" s="46">
        <f>IF(ISERROR(VLOOKUP($A91,'Základní kolo'!$B$7:$M$72,12,FALSE)),"",VLOOKUP($A91,'Základní kolo'!$B$7:$M$72,12,FALSE))</f>
      </c>
    </row>
    <row r="92" spans="1:10" ht="12.75">
      <c r="A92" s="5">
        <v>86</v>
      </c>
      <c r="B92" s="41">
        <f>IF(ISERROR(VLOOKUP($A92,'Základní kolo'!$B$7:$M$72,4,FALSE)),"",VLOOKUP($A92,'Základní kolo'!$B$7:$M$72,4,FALSE))</f>
      </c>
      <c r="C92" s="42">
        <f>IF(ISERROR(VLOOKUP($A92,'Základní kolo'!$B$7:$M$72,5,FALSE)),"",VLOOKUP($A92,'Základní kolo'!$B$7:$M$72,5,FALSE))</f>
      </c>
      <c r="D92" s="43">
        <f>IF(ISERROR(VLOOKUP($A92,'Základní kolo'!$B$7:$M$72,6,FALSE)),"",VLOOKUP($A92,'Základní kolo'!$B$7:$M$72,6,FALSE))</f>
      </c>
      <c r="E92" s="44">
        <f>IF(ISERROR(VLOOKUP($A92,'Základní kolo'!$B$7:$M$72,7,FALSE)),"",VLOOKUP($A92,'Základní kolo'!$B$7:$M$72,7,FALSE))</f>
      </c>
      <c r="F92" s="43">
        <f>IF(ISERROR(VLOOKUP($A92,'Základní kolo'!$B$7:$M$72,8,FALSE)),"",VLOOKUP($A92,'Základní kolo'!$B$7:$M$72,8,FALSE))</f>
      </c>
      <c r="G92" s="44">
        <f>IF(ISERROR(VLOOKUP($A92,'Základní kolo'!$B$7:$M$72,9,FALSE)),"",VLOOKUP($A92,'Základní kolo'!$B$7:$M$72,9,FALSE))</f>
      </c>
      <c r="H92" s="45">
        <f>IF(ISERROR(VLOOKUP($A92,'Základní kolo'!$B$7:$M$72,10,FALSE)),"",VLOOKUP($A92,'Základní kolo'!$B$7:$M$72,10,FALSE))</f>
      </c>
      <c r="I92" s="45">
        <f>IF(ISERROR(VLOOKUP($A92,'Základní kolo'!$B$7:$M$72,11,FALSE)),"",VLOOKUP($A92,'Základní kolo'!$B$7:$M$72,11,FALSE))</f>
      </c>
      <c r="J92" s="46">
        <f>IF(ISERROR(VLOOKUP($A92,'Základní kolo'!$B$7:$M$72,12,FALSE)),"",VLOOKUP($A92,'Základní kolo'!$B$7:$M$72,12,FALSE))</f>
      </c>
    </row>
    <row r="93" spans="1:10" ht="12.75">
      <c r="A93" s="5">
        <v>87</v>
      </c>
      <c r="B93" s="41">
        <f>IF(ISERROR(VLOOKUP($A93,'Základní kolo'!$B$7:$M$72,4,FALSE)),"",VLOOKUP($A93,'Základní kolo'!$B$7:$M$72,4,FALSE))</f>
      </c>
      <c r="C93" s="42">
        <f>IF(ISERROR(VLOOKUP($A93,'Základní kolo'!$B$7:$M$72,5,FALSE)),"",VLOOKUP($A93,'Základní kolo'!$B$7:$M$72,5,FALSE))</f>
      </c>
      <c r="D93" s="43">
        <f>IF(ISERROR(VLOOKUP($A93,'Základní kolo'!$B$7:$M$72,6,FALSE)),"",VLOOKUP($A93,'Základní kolo'!$B$7:$M$72,6,FALSE))</f>
      </c>
      <c r="E93" s="44">
        <f>IF(ISERROR(VLOOKUP($A93,'Základní kolo'!$B$7:$M$72,7,FALSE)),"",VLOOKUP($A93,'Základní kolo'!$B$7:$M$72,7,FALSE))</f>
      </c>
      <c r="F93" s="43">
        <f>IF(ISERROR(VLOOKUP($A93,'Základní kolo'!$B$7:$M$72,8,FALSE)),"",VLOOKUP($A93,'Základní kolo'!$B$7:$M$72,8,FALSE))</f>
      </c>
      <c r="G93" s="44">
        <f>IF(ISERROR(VLOOKUP($A93,'Základní kolo'!$B$7:$M$72,9,FALSE)),"",VLOOKUP($A93,'Základní kolo'!$B$7:$M$72,9,FALSE))</f>
      </c>
      <c r="H93" s="45">
        <f>IF(ISERROR(VLOOKUP($A93,'Základní kolo'!$B$7:$M$72,10,FALSE)),"",VLOOKUP($A93,'Základní kolo'!$B$7:$M$72,10,FALSE))</f>
      </c>
      <c r="I93" s="45">
        <f>IF(ISERROR(VLOOKUP($A93,'Základní kolo'!$B$7:$M$72,11,FALSE)),"",VLOOKUP($A93,'Základní kolo'!$B$7:$M$72,11,FALSE))</f>
      </c>
      <c r="J93" s="46">
        <f>IF(ISERROR(VLOOKUP($A93,'Základní kolo'!$B$7:$M$72,12,FALSE)),"",VLOOKUP($A93,'Základní kolo'!$B$7:$M$72,12,FALSE))</f>
      </c>
    </row>
    <row r="94" spans="1:10" ht="12.75">
      <c r="A94" s="5">
        <v>88</v>
      </c>
      <c r="B94" s="41">
        <f>IF(ISERROR(VLOOKUP($A94,'Základní kolo'!$B$7:$M$72,4,FALSE)),"",VLOOKUP($A94,'Základní kolo'!$B$7:$M$72,4,FALSE))</f>
      </c>
      <c r="C94" s="42">
        <f>IF(ISERROR(VLOOKUP($A94,'Základní kolo'!$B$7:$M$72,5,FALSE)),"",VLOOKUP($A94,'Základní kolo'!$B$7:$M$72,5,FALSE))</f>
      </c>
      <c r="D94" s="43">
        <f>IF(ISERROR(VLOOKUP($A94,'Základní kolo'!$B$7:$M$72,6,FALSE)),"",VLOOKUP($A94,'Základní kolo'!$B$7:$M$72,6,FALSE))</f>
      </c>
      <c r="E94" s="44">
        <f>IF(ISERROR(VLOOKUP($A94,'Základní kolo'!$B$7:$M$72,7,FALSE)),"",VLOOKUP($A94,'Základní kolo'!$B$7:$M$72,7,FALSE))</f>
      </c>
      <c r="F94" s="43">
        <f>IF(ISERROR(VLOOKUP($A94,'Základní kolo'!$B$7:$M$72,8,FALSE)),"",VLOOKUP($A94,'Základní kolo'!$B$7:$M$72,8,FALSE))</f>
      </c>
      <c r="G94" s="44">
        <f>IF(ISERROR(VLOOKUP($A94,'Základní kolo'!$B$7:$M$72,9,FALSE)),"",VLOOKUP($A94,'Základní kolo'!$B$7:$M$72,9,FALSE))</f>
      </c>
      <c r="H94" s="45">
        <f>IF(ISERROR(VLOOKUP($A94,'Základní kolo'!$B$7:$M$72,10,FALSE)),"",VLOOKUP($A94,'Základní kolo'!$B$7:$M$72,10,FALSE))</f>
      </c>
      <c r="I94" s="45">
        <f>IF(ISERROR(VLOOKUP($A94,'Základní kolo'!$B$7:$M$72,11,FALSE)),"",VLOOKUP($A94,'Základní kolo'!$B$7:$M$72,11,FALSE))</f>
      </c>
      <c r="J94" s="46">
        <f>IF(ISERROR(VLOOKUP($A94,'Základní kolo'!$B$7:$M$72,12,FALSE)),"",VLOOKUP($A94,'Základní kolo'!$B$7:$M$72,12,FALSE))</f>
      </c>
    </row>
    <row r="95" spans="1:10" ht="12.75">
      <c r="A95" s="5">
        <v>89</v>
      </c>
      <c r="B95" s="41">
        <f>IF(ISERROR(VLOOKUP($A95,'Základní kolo'!$B$7:$M$72,4,FALSE)),"",VLOOKUP($A95,'Základní kolo'!$B$7:$M$72,4,FALSE))</f>
      </c>
      <c r="C95" s="42">
        <f>IF(ISERROR(VLOOKUP($A95,'Základní kolo'!$B$7:$M$72,5,FALSE)),"",VLOOKUP($A95,'Základní kolo'!$B$7:$M$72,5,FALSE))</f>
      </c>
      <c r="D95" s="43">
        <f>IF(ISERROR(VLOOKUP($A95,'Základní kolo'!$B$7:$M$72,6,FALSE)),"",VLOOKUP($A95,'Základní kolo'!$B$7:$M$72,6,FALSE))</f>
      </c>
      <c r="E95" s="44">
        <f>IF(ISERROR(VLOOKUP($A95,'Základní kolo'!$B$7:$M$72,7,FALSE)),"",VLOOKUP($A95,'Základní kolo'!$B$7:$M$72,7,FALSE))</f>
      </c>
      <c r="F95" s="43">
        <f>IF(ISERROR(VLOOKUP($A95,'Základní kolo'!$B$7:$M$72,8,FALSE)),"",VLOOKUP($A95,'Základní kolo'!$B$7:$M$72,8,FALSE))</f>
      </c>
      <c r="G95" s="44">
        <f>IF(ISERROR(VLOOKUP($A95,'Základní kolo'!$B$7:$M$72,9,FALSE)),"",VLOOKUP($A95,'Základní kolo'!$B$7:$M$72,9,FALSE))</f>
      </c>
      <c r="H95" s="45">
        <f>IF(ISERROR(VLOOKUP($A95,'Základní kolo'!$B$7:$M$72,10,FALSE)),"",VLOOKUP($A95,'Základní kolo'!$B$7:$M$72,10,FALSE))</f>
      </c>
      <c r="I95" s="45">
        <f>IF(ISERROR(VLOOKUP($A95,'Základní kolo'!$B$7:$M$72,11,FALSE)),"",VLOOKUP($A95,'Základní kolo'!$B$7:$M$72,11,FALSE))</f>
      </c>
      <c r="J95" s="46">
        <f>IF(ISERROR(VLOOKUP($A95,'Základní kolo'!$B$7:$M$72,12,FALSE)),"",VLOOKUP($A95,'Základní kolo'!$B$7:$M$72,12,FALSE))</f>
      </c>
    </row>
    <row r="96" spans="1:10" ht="12.75">
      <c r="A96" s="5">
        <v>90</v>
      </c>
      <c r="B96" s="41">
        <f>IF(ISERROR(VLOOKUP($A96,'Základní kolo'!$B$7:$M$72,4,FALSE)),"",VLOOKUP($A96,'Základní kolo'!$B$7:$M$72,4,FALSE))</f>
      </c>
      <c r="C96" s="42">
        <f>IF(ISERROR(VLOOKUP($A96,'Základní kolo'!$B$7:$M$72,5,FALSE)),"",VLOOKUP($A96,'Základní kolo'!$B$7:$M$72,5,FALSE))</f>
      </c>
      <c r="D96" s="43">
        <f>IF(ISERROR(VLOOKUP($A96,'Základní kolo'!$B$7:$M$72,6,FALSE)),"",VLOOKUP($A96,'Základní kolo'!$B$7:$M$72,6,FALSE))</f>
      </c>
      <c r="E96" s="44">
        <f>IF(ISERROR(VLOOKUP($A96,'Základní kolo'!$B$7:$M$72,7,FALSE)),"",VLOOKUP($A96,'Základní kolo'!$B$7:$M$72,7,FALSE))</f>
      </c>
      <c r="F96" s="43">
        <f>IF(ISERROR(VLOOKUP($A96,'Základní kolo'!$B$7:$M$72,8,FALSE)),"",VLOOKUP($A96,'Základní kolo'!$B$7:$M$72,8,FALSE))</f>
      </c>
      <c r="G96" s="44">
        <f>IF(ISERROR(VLOOKUP($A96,'Základní kolo'!$B$7:$M$72,9,FALSE)),"",VLOOKUP($A96,'Základní kolo'!$B$7:$M$72,9,FALSE))</f>
      </c>
      <c r="H96" s="45">
        <f>IF(ISERROR(VLOOKUP($A96,'Základní kolo'!$B$7:$M$72,10,FALSE)),"",VLOOKUP($A96,'Základní kolo'!$B$7:$M$72,10,FALSE))</f>
      </c>
      <c r="I96" s="45">
        <f>IF(ISERROR(VLOOKUP($A96,'Základní kolo'!$B$7:$M$72,11,FALSE)),"",VLOOKUP($A96,'Základní kolo'!$B$7:$M$72,11,FALSE))</f>
      </c>
      <c r="J96" s="46">
        <f>IF(ISERROR(VLOOKUP($A96,'Základní kolo'!$B$7:$M$72,12,FALSE)),"",VLOOKUP($A96,'Základní kolo'!$B$7:$M$72,12,FALSE))</f>
      </c>
    </row>
    <row r="97" spans="1:10" ht="12.75">
      <c r="A97" s="5">
        <v>91</v>
      </c>
      <c r="B97" s="41">
        <f>IF(ISERROR(VLOOKUP($A97,'Základní kolo'!$B$7:$M$72,4,FALSE)),"",VLOOKUP($A97,'Základní kolo'!$B$7:$M$72,4,FALSE))</f>
      </c>
      <c r="C97" s="42">
        <f>IF(ISERROR(VLOOKUP($A97,'Základní kolo'!$B$7:$M$72,5,FALSE)),"",VLOOKUP($A97,'Základní kolo'!$B$7:$M$72,5,FALSE))</f>
      </c>
      <c r="D97" s="43">
        <f>IF(ISERROR(VLOOKUP($A97,'Základní kolo'!$B$7:$M$72,6,FALSE)),"",VLOOKUP($A97,'Základní kolo'!$B$7:$M$72,6,FALSE))</f>
      </c>
      <c r="E97" s="44">
        <f>IF(ISERROR(VLOOKUP($A97,'Základní kolo'!$B$7:$M$72,7,FALSE)),"",VLOOKUP($A97,'Základní kolo'!$B$7:$M$72,7,FALSE))</f>
      </c>
      <c r="F97" s="43">
        <f>IF(ISERROR(VLOOKUP($A97,'Základní kolo'!$B$7:$M$72,8,FALSE)),"",VLOOKUP($A97,'Základní kolo'!$B$7:$M$72,8,FALSE))</f>
      </c>
      <c r="G97" s="44">
        <f>IF(ISERROR(VLOOKUP($A97,'Základní kolo'!$B$7:$M$72,9,FALSE)),"",VLOOKUP($A97,'Základní kolo'!$B$7:$M$72,9,FALSE))</f>
      </c>
      <c r="H97" s="45">
        <f>IF(ISERROR(VLOOKUP($A97,'Základní kolo'!$B$7:$M$72,10,FALSE)),"",VLOOKUP($A97,'Základní kolo'!$B$7:$M$72,10,FALSE))</f>
      </c>
      <c r="I97" s="45">
        <f>IF(ISERROR(VLOOKUP($A97,'Základní kolo'!$B$7:$M$72,11,FALSE)),"",VLOOKUP($A97,'Základní kolo'!$B$7:$M$72,11,FALSE))</f>
      </c>
      <c r="J97" s="46">
        <f>IF(ISERROR(VLOOKUP($A97,'Základní kolo'!$B$7:$M$72,12,FALSE)),"",VLOOKUP($A97,'Základní kolo'!$B$7:$M$72,12,FALSE))</f>
      </c>
    </row>
    <row r="98" spans="1:10" ht="12.75">
      <c r="A98" s="5">
        <v>92</v>
      </c>
      <c r="B98" s="41">
        <f>IF(ISERROR(VLOOKUP($A98,'Základní kolo'!$B$7:$M$72,4,FALSE)),"",VLOOKUP($A98,'Základní kolo'!$B$7:$M$72,4,FALSE))</f>
      </c>
      <c r="C98" s="42">
        <f>IF(ISERROR(VLOOKUP($A98,'Základní kolo'!$B$7:$M$72,5,FALSE)),"",VLOOKUP($A98,'Základní kolo'!$B$7:$M$72,5,FALSE))</f>
      </c>
      <c r="D98" s="43">
        <f>IF(ISERROR(VLOOKUP($A98,'Základní kolo'!$B$7:$M$72,6,FALSE)),"",VLOOKUP($A98,'Základní kolo'!$B$7:$M$72,6,FALSE))</f>
      </c>
      <c r="E98" s="44">
        <f>IF(ISERROR(VLOOKUP($A98,'Základní kolo'!$B$7:$M$72,7,FALSE)),"",VLOOKUP($A98,'Základní kolo'!$B$7:$M$72,7,FALSE))</f>
      </c>
      <c r="F98" s="43">
        <f>IF(ISERROR(VLOOKUP($A98,'Základní kolo'!$B$7:$M$72,8,FALSE)),"",VLOOKUP($A98,'Základní kolo'!$B$7:$M$72,8,FALSE))</f>
      </c>
      <c r="G98" s="44">
        <f>IF(ISERROR(VLOOKUP($A98,'Základní kolo'!$B$7:$M$72,9,FALSE)),"",VLOOKUP($A98,'Základní kolo'!$B$7:$M$72,9,FALSE))</f>
      </c>
      <c r="H98" s="45">
        <f>IF(ISERROR(VLOOKUP($A98,'Základní kolo'!$B$7:$M$72,10,FALSE)),"",VLOOKUP($A98,'Základní kolo'!$B$7:$M$72,10,FALSE))</f>
      </c>
      <c r="I98" s="45">
        <f>IF(ISERROR(VLOOKUP($A98,'Základní kolo'!$B$7:$M$72,11,FALSE)),"",VLOOKUP($A98,'Základní kolo'!$B$7:$M$72,11,FALSE))</f>
      </c>
      <c r="J98" s="46">
        <f>IF(ISERROR(VLOOKUP($A98,'Základní kolo'!$B$7:$M$72,12,FALSE)),"",VLOOKUP($A98,'Základní kolo'!$B$7:$M$72,12,FALSE))</f>
      </c>
    </row>
    <row r="99" spans="1:10" ht="12.75">
      <c r="A99" s="5">
        <v>93</v>
      </c>
      <c r="B99" s="41">
        <f>IF(ISERROR(VLOOKUP($A99,'Základní kolo'!$B$7:$M$72,4,FALSE)),"",VLOOKUP($A99,'Základní kolo'!$B$7:$M$72,4,FALSE))</f>
      </c>
      <c r="C99" s="42">
        <f>IF(ISERROR(VLOOKUP($A99,'Základní kolo'!$B$7:$M$72,5,FALSE)),"",VLOOKUP($A99,'Základní kolo'!$B$7:$M$72,5,FALSE))</f>
      </c>
      <c r="D99" s="43">
        <f>IF(ISERROR(VLOOKUP($A99,'Základní kolo'!$B$7:$M$72,6,FALSE)),"",VLOOKUP($A99,'Základní kolo'!$B$7:$M$72,6,FALSE))</f>
      </c>
      <c r="E99" s="44">
        <f>IF(ISERROR(VLOOKUP($A99,'Základní kolo'!$B$7:$M$72,7,FALSE)),"",VLOOKUP($A99,'Základní kolo'!$B$7:$M$72,7,FALSE))</f>
      </c>
      <c r="F99" s="43">
        <f>IF(ISERROR(VLOOKUP($A99,'Základní kolo'!$B$7:$M$72,8,FALSE)),"",VLOOKUP($A99,'Základní kolo'!$B$7:$M$72,8,FALSE))</f>
      </c>
      <c r="G99" s="44">
        <f>IF(ISERROR(VLOOKUP($A99,'Základní kolo'!$B$7:$M$72,9,FALSE)),"",VLOOKUP($A99,'Základní kolo'!$B$7:$M$72,9,FALSE))</f>
      </c>
      <c r="H99" s="45">
        <f>IF(ISERROR(VLOOKUP($A99,'Základní kolo'!$B$7:$M$72,10,FALSE)),"",VLOOKUP($A99,'Základní kolo'!$B$7:$M$72,10,FALSE))</f>
      </c>
      <c r="I99" s="45">
        <f>IF(ISERROR(VLOOKUP($A99,'Základní kolo'!$B$7:$M$72,11,FALSE)),"",VLOOKUP($A99,'Základní kolo'!$B$7:$M$72,11,FALSE))</f>
      </c>
      <c r="J99" s="46">
        <f>IF(ISERROR(VLOOKUP($A99,'Základní kolo'!$B$7:$M$72,12,FALSE)),"",VLOOKUP($A99,'Základní kolo'!$B$7:$M$72,12,FALSE))</f>
      </c>
    </row>
    <row r="100" spans="1:10" ht="12.75">
      <c r="A100" s="5">
        <v>94</v>
      </c>
      <c r="B100" s="41">
        <f>IF(ISERROR(VLOOKUP($A100,'Základní kolo'!$B$7:$M$72,4,FALSE)),"",VLOOKUP($A100,'Základní kolo'!$B$7:$M$72,4,FALSE))</f>
      </c>
      <c r="C100" s="42">
        <f>IF(ISERROR(VLOOKUP($A100,'Základní kolo'!$B$7:$M$72,5,FALSE)),"",VLOOKUP($A100,'Základní kolo'!$B$7:$M$72,5,FALSE))</f>
      </c>
      <c r="D100" s="43">
        <f>IF(ISERROR(VLOOKUP($A100,'Základní kolo'!$B$7:$M$72,6,FALSE)),"",VLOOKUP($A100,'Základní kolo'!$B$7:$M$72,6,FALSE))</f>
      </c>
      <c r="E100" s="44">
        <f>IF(ISERROR(VLOOKUP($A100,'Základní kolo'!$B$7:$M$72,7,FALSE)),"",VLOOKUP($A100,'Základní kolo'!$B$7:$M$72,7,FALSE))</f>
      </c>
      <c r="F100" s="43">
        <f>IF(ISERROR(VLOOKUP($A100,'Základní kolo'!$B$7:$M$72,8,FALSE)),"",VLOOKUP($A100,'Základní kolo'!$B$7:$M$72,8,FALSE))</f>
      </c>
      <c r="G100" s="44">
        <f>IF(ISERROR(VLOOKUP($A100,'Základní kolo'!$B$7:$M$72,9,FALSE)),"",VLOOKUP($A100,'Základní kolo'!$B$7:$M$72,9,FALSE))</f>
      </c>
      <c r="H100" s="45">
        <f>IF(ISERROR(VLOOKUP($A100,'Základní kolo'!$B$7:$M$72,10,FALSE)),"",VLOOKUP($A100,'Základní kolo'!$B$7:$M$72,10,FALSE))</f>
      </c>
      <c r="I100" s="45">
        <f>IF(ISERROR(VLOOKUP($A100,'Základní kolo'!$B$7:$M$72,11,FALSE)),"",VLOOKUP($A100,'Základní kolo'!$B$7:$M$72,11,FALSE))</f>
      </c>
      <c r="J100" s="46">
        <f>IF(ISERROR(VLOOKUP($A100,'Základní kolo'!$B$7:$M$72,12,FALSE)),"",VLOOKUP($A100,'Základní kolo'!$B$7:$M$72,12,FALSE))</f>
      </c>
    </row>
    <row r="101" spans="1:10" ht="12.75">
      <c r="A101" s="5">
        <v>95</v>
      </c>
      <c r="B101" s="41">
        <f>IF(ISERROR(VLOOKUP($A101,'Základní kolo'!$B$7:$M$72,4,FALSE)),"",VLOOKUP($A101,'Základní kolo'!$B$7:$M$72,4,FALSE))</f>
      </c>
      <c r="C101" s="42">
        <f>IF(ISERROR(VLOOKUP($A101,'Základní kolo'!$B$7:$M$72,5,FALSE)),"",VLOOKUP($A101,'Základní kolo'!$B$7:$M$72,5,FALSE))</f>
      </c>
      <c r="D101" s="43">
        <f>IF(ISERROR(VLOOKUP($A101,'Základní kolo'!$B$7:$M$72,6,FALSE)),"",VLOOKUP($A101,'Základní kolo'!$B$7:$M$72,6,FALSE))</f>
      </c>
      <c r="E101" s="44">
        <f>IF(ISERROR(VLOOKUP($A101,'Základní kolo'!$B$7:$M$72,7,FALSE)),"",VLOOKUP($A101,'Základní kolo'!$B$7:$M$72,7,FALSE))</f>
      </c>
      <c r="F101" s="43">
        <f>IF(ISERROR(VLOOKUP($A101,'Základní kolo'!$B$7:$M$72,8,FALSE)),"",VLOOKUP($A101,'Základní kolo'!$B$7:$M$72,8,FALSE))</f>
      </c>
      <c r="G101" s="44">
        <f>IF(ISERROR(VLOOKUP($A101,'Základní kolo'!$B$7:$M$72,9,FALSE)),"",VLOOKUP($A101,'Základní kolo'!$B$7:$M$72,9,FALSE))</f>
      </c>
      <c r="H101" s="45">
        <f>IF(ISERROR(VLOOKUP($A101,'Základní kolo'!$B$7:$M$72,10,FALSE)),"",VLOOKUP($A101,'Základní kolo'!$B$7:$M$72,10,FALSE))</f>
      </c>
      <c r="I101" s="45">
        <f>IF(ISERROR(VLOOKUP($A101,'Základní kolo'!$B$7:$M$72,11,FALSE)),"",VLOOKUP($A101,'Základní kolo'!$B$7:$M$72,11,FALSE))</f>
      </c>
      <c r="J101" s="46">
        <f>IF(ISERROR(VLOOKUP($A101,'Základní kolo'!$B$7:$M$72,12,FALSE)),"",VLOOKUP($A101,'Základní kolo'!$B$7:$M$72,12,FALSE))</f>
      </c>
    </row>
    <row r="102" spans="1:10" ht="12.75">
      <c r="A102" s="5">
        <v>96</v>
      </c>
      <c r="B102" s="41">
        <f>IF(ISERROR(VLOOKUP($A102,'Základní kolo'!$B$7:$M$72,4,FALSE)),"",VLOOKUP($A102,'Základní kolo'!$B$7:$M$72,4,FALSE))</f>
      </c>
      <c r="C102" s="42">
        <f>IF(ISERROR(VLOOKUP($A102,'Základní kolo'!$B$7:$M$72,5,FALSE)),"",VLOOKUP($A102,'Základní kolo'!$B$7:$M$72,5,FALSE))</f>
      </c>
      <c r="D102" s="43">
        <f>IF(ISERROR(VLOOKUP($A102,'Základní kolo'!$B$7:$M$72,6,FALSE)),"",VLOOKUP($A102,'Základní kolo'!$B$7:$M$72,6,FALSE))</f>
      </c>
      <c r="E102" s="44">
        <f>IF(ISERROR(VLOOKUP($A102,'Základní kolo'!$B$7:$M$72,7,FALSE)),"",VLOOKUP($A102,'Základní kolo'!$B$7:$M$72,7,FALSE))</f>
      </c>
      <c r="F102" s="43">
        <f>IF(ISERROR(VLOOKUP($A102,'Základní kolo'!$B$7:$M$72,8,FALSE)),"",VLOOKUP($A102,'Základní kolo'!$B$7:$M$72,8,FALSE))</f>
      </c>
      <c r="G102" s="44">
        <f>IF(ISERROR(VLOOKUP($A102,'Základní kolo'!$B$7:$M$72,9,FALSE)),"",VLOOKUP($A102,'Základní kolo'!$B$7:$M$72,9,FALSE))</f>
      </c>
      <c r="H102" s="45">
        <f>IF(ISERROR(VLOOKUP($A102,'Základní kolo'!$B$7:$M$72,10,FALSE)),"",VLOOKUP($A102,'Základní kolo'!$B$7:$M$72,10,FALSE))</f>
      </c>
      <c r="I102" s="45">
        <f>IF(ISERROR(VLOOKUP($A102,'Základní kolo'!$B$7:$M$72,11,FALSE)),"",VLOOKUP($A102,'Základní kolo'!$B$7:$M$72,11,FALSE))</f>
      </c>
      <c r="J102" s="46">
        <f>IF(ISERROR(VLOOKUP($A102,'Základní kolo'!$B$7:$M$72,12,FALSE)),"",VLOOKUP($A102,'Základní kolo'!$B$7:$M$72,12,FALSE))</f>
      </c>
    </row>
    <row r="103" spans="1:10" ht="12.75">
      <c r="A103" s="5">
        <v>97</v>
      </c>
      <c r="B103" s="41">
        <f>IF(ISERROR(VLOOKUP($A103,'Základní kolo'!$B$7:$M$72,4,FALSE)),"",VLOOKUP($A103,'Základní kolo'!$B$7:$M$72,4,FALSE))</f>
      </c>
      <c r="C103" s="42">
        <f>IF(ISERROR(VLOOKUP($A103,'Základní kolo'!$B$7:$M$72,5,FALSE)),"",VLOOKUP($A103,'Základní kolo'!$B$7:$M$72,5,FALSE))</f>
      </c>
      <c r="D103" s="43">
        <f>IF(ISERROR(VLOOKUP($A103,'Základní kolo'!$B$7:$M$72,6,FALSE)),"",VLOOKUP($A103,'Základní kolo'!$B$7:$M$72,6,FALSE))</f>
      </c>
      <c r="E103" s="44">
        <f>IF(ISERROR(VLOOKUP($A103,'Základní kolo'!$B$7:$M$72,7,FALSE)),"",VLOOKUP($A103,'Základní kolo'!$B$7:$M$72,7,FALSE))</f>
      </c>
      <c r="F103" s="43">
        <f>IF(ISERROR(VLOOKUP($A103,'Základní kolo'!$B$7:$M$72,8,FALSE)),"",VLOOKUP($A103,'Základní kolo'!$B$7:$M$72,8,FALSE))</f>
      </c>
      <c r="G103" s="44">
        <f>IF(ISERROR(VLOOKUP($A103,'Základní kolo'!$B$7:$M$72,9,FALSE)),"",VLOOKUP($A103,'Základní kolo'!$B$7:$M$72,9,FALSE))</f>
      </c>
      <c r="H103" s="45">
        <f>IF(ISERROR(VLOOKUP($A103,'Základní kolo'!$B$7:$M$72,10,FALSE)),"",VLOOKUP($A103,'Základní kolo'!$B$7:$M$72,10,FALSE))</f>
      </c>
      <c r="I103" s="45">
        <f>IF(ISERROR(VLOOKUP($A103,'Základní kolo'!$B$7:$M$72,11,FALSE)),"",VLOOKUP($A103,'Základní kolo'!$B$7:$M$72,11,FALSE))</f>
      </c>
      <c r="J103" s="46">
        <f>IF(ISERROR(VLOOKUP($A103,'Základní kolo'!$B$7:$M$72,12,FALSE)),"",VLOOKUP($A103,'Základní kolo'!$B$7:$M$72,12,FALSE))</f>
      </c>
    </row>
    <row r="104" spans="1:10" ht="12.75">
      <c r="A104" s="5">
        <v>98</v>
      </c>
      <c r="B104" s="41">
        <f>IF(ISERROR(VLOOKUP($A104,'Základní kolo'!$B$7:$M$72,4,FALSE)),"",VLOOKUP($A104,'Základní kolo'!$B$7:$M$72,4,FALSE))</f>
      </c>
      <c r="C104" s="42">
        <f>IF(ISERROR(VLOOKUP($A104,'Základní kolo'!$B$7:$M$72,5,FALSE)),"",VLOOKUP($A104,'Základní kolo'!$B$7:$M$72,5,FALSE))</f>
      </c>
      <c r="D104" s="43">
        <f>IF(ISERROR(VLOOKUP($A104,'Základní kolo'!$B$7:$M$72,6,FALSE)),"",VLOOKUP($A104,'Základní kolo'!$B$7:$M$72,6,FALSE))</f>
      </c>
      <c r="E104" s="44">
        <f>IF(ISERROR(VLOOKUP($A104,'Základní kolo'!$B$7:$M$72,7,FALSE)),"",VLOOKUP($A104,'Základní kolo'!$B$7:$M$72,7,FALSE))</f>
      </c>
      <c r="F104" s="43">
        <f>IF(ISERROR(VLOOKUP($A104,'Základní kolo'!$B$7:$M$72,8,FALSE)),"",VLOOKUP($A104,'Základní kolo'!$B$7:$M$72,8,FALSE))</f>
      </c>
      <c r="G104" s="44">
        <f>IF(ISERROR(VLOOKUP($A104,'Základní kolo'!$B$7:$M$72,9,FALSE)),"",VLOOKUP($A104,'Základní kolo'!$B$7:$M$72,9,FALSE))</f>
      </c>
      <c r="H104" s="45">
        <f>IF(ISERROR(VLOOKUP($A104,'Základní kolo'!$B$7:$M$72,10,FALSE)),"",VLOOKUP($A104,'Základní kolo'!$B$7:$M$72,10,FALSE))</f>
      </c>
      <c r="I104" s="45">
        <f>IF(ISERROR(VLOOKUP($A104,'Základní kolo'!$B$7:$M$72,11,FALSE)),"",VLOOKUP($A104,'Základní kolo'!$B$7:$M$72,11,FALSE))</f>
      </c>
      <c r="J104" s="46">
        <f>IF(ISERROR(VLOOKUP($A104,'Základní kolo'!$B$7:$M$72,12,FALSE)),"",VLOOKUP($A104,'Základní kolo'!$B$7:$M$72,12,FALSE))</f>
      </c>
    </row>
    <row r="105" spans="1:10" ht="12.75">
      <c r="A105" s="5">
        <v>99</v>
      </c>
      <c r="B105" s="41">
        <f>IF(ISERROR(VLOOKUP($A105,'Základní kolo'!$B$7:$M$72,4,FALSE)),"",VLOOKUP($A105,'Základní kolo'!$B$7:$M$72,4,FALSE))</f>
      </c>
      <c r="C105" s="42">
        <f>IF(ISERROR(VLOOKUP($A105,'Základní kolo'!$B$7:$M$72,5,FALSE)),"",VLOOKUP($A105,'Základní kolo'!$B$7:$M$72,5,FALSE))</f>
      </c>
      <c r="D105" s="43">
        <f>IF(ISERROR(VLOOKUP($A105,'Základní kolo'!$B$7:$M$72,6,FALSE)),"",VLOOKUP($A105,'Základní kolo'!$B$7:$M$72,6,FALSE))</f>
      </c>
      <c r="E105" s="44">
        <f>IF(ISERROR(VLOOKUP($A105,'Základní kolo'!$B$7:$M$72,7,FALSE)),"",VLOOKUP($A105,'Základní kolo'!$B$7:$M$72,7,FALSE))</f>
      </c>
      <c r="F105" s="43">
        <f>IF(ISERROR(VLOOKUP($A105,'Základní kolo'!$B$7:$M$72,8,FALSE)),"",VLOOKUP($A105,'Základní kolo'!$B$7:$M$72,8,FALSE))</f>
      </c>
      <c r="G105" s="44">
        <f>IF(ISERROR(VLOOKUP($A105,'Základní kolo'!$B$7:$M$72,9,FALSE)),"",VLOOKUP($A105,'Základní kolo'!$B$7:$M$72,9,FALSE))</f>
      </c>
      <c r="H105" s="45">
        <f>IF(ISERROR(VLOOKUP($A105,'Základní kolo'!$B$7:$M$72,10,FALSE)),"",VLOOKUP($A105,'Základní kolo'!$B$7:$M$72,10,FALSE))</f>
      </c>
      <c r="I105" s="45">
        <f>IF(ISERROR(VLOOKUP($A105,'Základní kolo'!$B$7:$M$72,11,FALSE)),"",VLOOKUP($A105,'Základní kolo'!$B$7:$M$72,11,FALSE))</f>
      </c>
      <c r="J105" s="46">
        <f>IF(ISERROR(VLOOKUP($A105,'Základní kolo'!$B$7:$M$72,12,FALSE)),"",VLOOKUP($A105,'Základní kolo'!$B$7:$M$72,12,FALSE))</f>
      </c>
    </row>
    <row r="106" spans="1:10" ht="13.5" thickBot="1">
      <c r="A106" s="5">
        <v>100</v>
      </c>
      <c r="B106" s="33">
        <f>IF(ISERROR(VLOOKUP($A106,'Základní kolo'!$B$7:$M$72,4,FALSE)),"",VLOOKUP($A106,'Základní kolo'!$B$7:$M$72,4,FALSE))</f>
      </c>
      <c r="C106" s="34">
        <f>IF(ISERROR(VLOOKUP($A106,'Základní kolo'!$B$7:$M$72,5,FALSE)),"",VLOOKUP($A106,'Základní kolo'!$B$7:$M$72,5,FALSE))</f>
      </c>
      <c r="D106" s="35">
        <f>IF(ISERROR(VLOOKUP($A106,'Základní kolo'!$B$7:$M$72,6,FALSE)),"",VLOOKUP($A106,'Základní kolo'!$B$7:$M$72,6,FALSE))</f>
      </c>
      <c r="E106" s="36">
        <f>IF(ISERROR(VLOOKUP($A106,'Základní kolo'!$B$7:$M$72,7,FALSE)),"",VLOOKUP($A106,'Základní kolo'!$B$7:$M$72,7,FALSE))</f>
      </c>
      <c r="F106" s="35">
        <f>IF(ISERROR(VLOOKUP($A106,'Základní kolo'!$B$7:$M$72,8,FALSE)),"",VLOOKUP($A106,'Základní kolo'!$B$7:$M$72,8,FALSE))</f>
      </c>
      <c r="G106" s="36">
        <f>IF(ISERROR(VLOOKUP($A106,'Základní kolo'!$B$7:$M$72,9,FALSE)),"",VLOOKUP($A106,'Základní kolo'!$B$7:$M$72,9,FALSE))</f>
      </c>
      <c r="H106" s="38">
        <f>IF(ISERROR(VLOOKUP($A106,'Základní kolo'!$B$7:$M$72,10,FALSE)),"",VLOOKUP($A106,'Základní kolo'!$B$7:$M$72,10,FALSE))</f>
      </c>
      <c r="I106" s="38">
        <f>IF(ISERROR(VLOOKUP($A106,'Základní kolo'!$B$7:$M$72,11,FALSE)),"",VLOOKUP($A106,'Základní kolo'!$B$7:$M$72,11,FALSE))</f>
      </c>
      <c r="J106" s="39">
        <f>IF(ISERROR(VLOOKUP($A106,'Základní kolo'!$B$7:$M$72,12,FALSE)),"",VLOOKUP($A106,'Základní kolo'!$B$7:$M$72,12,FALSE))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83" t="s">
        <v>2</v>
      </c>
      <c r="C1" s="83"/>
      <c r="D1" s="83"/>
      <c r="E1" s="83"/>
      <c r="F1" s="83"/>
      <c r="G1" s="83"/>
      <c r="H1" s="83"/>
      <c r="I1" s="83"/>
      <c r="J1" s="83"/>
    </row>
    <row r="2" spans="2:10" ht="22.5">
      <c r="B2" s="84" t="str">
        <f>'Základní kolo'!E2</f>
        <v>Český pohár 2021 - Pražský pohár</v>
      </c>
      <c r="C2" s="84"/>
      <c r="D2" s="84"/>
      <c r="E2" s="84"/>
      <c r="F2" s="84"/>
      <c r="G2" s="84"/>
      <c r="H2" s="84"/>
      <c r="I2" s="84"/>
      <c r="J2" s="84"/>
    </row>
    <row r="3" spans="2:10" ht="22.5">
      <c r="B3" s="84" t="str">
        <f>'Základní kolo'!E3</f>
        <v>17. 7. 2021 - Praha - Stromovka</v>
      </c>
      <c r="C3" s="84"/>
      <c r="D3" s="84"/>
      <c r="E3" s="84"/>
      <c r="F3" s="84"/>
      <c r="G3" s="84"/>
      <c r="H3" s="84"/>
      <c r="I3" s="84"/>
      <c r="J3" s="84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34</v>
      </c>
      <c r="F5" s="10"/>
      <c r="G5" s="11"/>
      <c r="H5" s="85"/>
      <c r="I5" s="85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kolo'!$A$7:$M$72,5,FALSE)),"",VLOOKUP($A7,'Základní kolo'!$A$7:$M$72,5,FALSE))</f>
        <v>1</v>
      </c>
      <c r="C7" s="26">
        <f>IF(ISERROR(VLOOKUP($A7,'Základní kolo'!$A$7:$M$72,6,FALSE)),"",VLOOKUP($A7,'Základní kolo'!$A$7:$M$72,6,FALSE))</f>
        <v>25</v>
      </c>
      <c r="D7" s="27">
        <f>IF(ISERROR(VLOOKUP($A7,'Základní kolo'!$A$7:$M$72,7,FALSE)),"",VLOOKUP($A7,'Základní kolo'!$A$7:$M$72,7,FALSE))</f>
        <v>19692</v>
      </c>
      <c r="E7" s="28" t="str">
        <f>IF(ISERROR(VLOOKUP($A7,'Základní kolo'!$A$7:$M$72,8,FALSE)),"",VLOOKUP($A7,'Základní kolo'!$A$7:$M$72,8,FALSE))</f>
        <v>Jílková Vendula</v>
      </c>
      <c r="F7" s="27">
        <f>IF(ISERROR(VLOOKUP($A7,'Základní kolo'!$A$7:$M$72,9,FALSE)),"",VLOOKUP($A7,'Základní kolo'!$A$7:$M$72,9,FALSE))</f>
        <v>2006</v>
      </c>
      <c r="G7" s="28" t="str">
        <f>IF(ISERROR(VLOOKUP($A7,'Základní kolo'!$A$7:$M$72,10,FALSE)),"",VLOOKUP($A7,'Základní kolo'!$A$7:$M$72,10,FALSE))</f>
        <v>Bludov</v>
      </c>
      <c r="H7" s="30">
        <f>IF(ISERROR(VLOOKUP($A7,'Základní kolo'!$A$7:$M$72,11,FALSE)),"",VLOOKUP($A7,'Základní kolo'!$A$7:$M$72,11,FALSE))</f>
        <v>17.58</v>
      </c>
      <c r="I7" s="30" t="str">
        <f>IF(ISERROR(VLOOKUP($A7,'Základní kolo'!$A$7:$M$72,12,FALSE)),"",VLOOKUP($A7,'Základní kolo'!$A$7:$M$72,12,FALSE))</f>
        <v>NP</v>
      </c>
      <c r="J7" s="31">
        <f>IF(ISERROR(VLOOKUP($A7,'Základní kolo'!$A$7:$M$72,13,FALSE)),"",VLOOKUP($A7,'Základní kolo'!$A$7:$M$72,13,FALSE))</f>
        <v>17.58</v>
      </c>
    </row>
    <row r="8" spans="1:10" s="5" customFormat="1" ht="12.75">
      <c r="A8" s="5">
        <v>2</v>
      </c>
      <c r="B8" s="41">
        <f>IF(ISERROR(VLOOKUP($A8,'Základní kolo'!$A$7:$M$72,5,FALSE)),"",VLOOKUP($A8,'Základní kolo'!$A$7:$M$72,5,FALSE))</f>
        <v>2</v>
      </c>
      <c r="C8" s="42">
        <f>IF(ISERROR(VLOOKUP($A8,'Základní kolo'!$A$7:$M$72,6,FALSE)),"",VLOOKUP($A8,'Základní kolo'!$A$7:$M$72,6,FALSE))</f>
        <v>8</v>
      </c>
      <c r="D8" s="43">
        <f>IF(ISERROR(VLOOKUP($A8,'Základní kolo'!$A$7:$M$72,7,FALSE)),"",VLOOKUP($A8,'Základní kolo'!$A$7:$M$72,7,FALSE))</f>
        <v>22942</v>
      </c>
      <c r="E8" s="44" t="str">
        <f>IF(ISERROR(VLOOKUP($A8,'Základní kolo'!$A$7:$M$72,8,FALSE)),"",VLOOKUP($A8,'Základní kolo'!$A$7:$M$72,8,FALSE))</f>
        <v>Navrátilová Eliška</v>
      </c>
      <c r="F8" s="43">
        <f>IF(ISERROR(VLOOKUP($A8,'Základní kolo'!$A$7:$M$72,9,FALSE)),"",VLOOKUP($A8,'Základní kolo'!$A$7:$M$72,9,FALSE))</f>
        <v>2005</v>
      </c>
      <c r="G8" s="44" t="str">
        <f>IF(ISERROR(VLOOKUP($A8,'Základní kolo'!$A$7:$M$72,10,FALSE)),"",VLOOKUP($A8,'Základní kolo'!$A$7:$M$72,10,FALSE))</f>
        <v>Kojetice</v>
      </c>
      <c r="H8" s="45">
        <f>IF(ISERROR(VLOOKUP($A8,'Základní kolo'!$A$7:$M$72,11,FALSE)),"",VLOOKUP($A8,'Základní kolo'!$A$7:$M$72,11,FALSE))</f>
        <v>18.2</v>
      </c>
      <c r="I8" s="45" t="str">
        <f>IF(ISERROR(VLOOKUP($A8,'Základní kolo'!$A$7:$M$72,12,FALSE)),"",VLOOKUP($A8,'Základní kolo'!$A$7:$M$72,12,FALSE))</f>
        <v>NP</v>
      </c>
      <c r="J8" s="46">
        <f>IF(ISERROR(VLOOKUP($A8,'Základní kolo'!$A$7:$M$72,13,FALSE)),"",VLOOKUP($A8,'Základní kolo'!$A$7:$M$72,13,FALSE))</f>
        <v>18.2</v>
      </c>
    </row>
    <row r="9" spans="1:10" s="5" customFormat="1" ht="12.75">
      <c r="A9" s="5">
        <v>3</v>
      </c>
      <c r="B9" s="41">
        <f>IF(ISERROR(VLOOKUP($A9,'Základní kolo'!$A$7:$M$72,5,FALSE)),"",VLOOKUP($A9,'Základní kolo'!$A$7:$M$72,5,FALSE))</f>
        <v>3</v>
      </c>
      <c r="C9" s="42">
        <f>IF(ISERROR(VLOOKUP($A9,'Základní kolo'!$A$7:$M$72,6,FALSE)),"",VLOOKUP($A9,'Základní kolo'!$A$7:$M$72,6,FALSE))</f>
        <v>17</v>
      </c>
      <c r="D9" s="43">
        <f>IF(ISERROR(VLOOKUP($A9,'Základní kolo'!$A$7:$M$72,7,FALSE)),"",VLOOKUP($A9,'Základní kolo'!$A$7:$M$72,7,FALSE))</f>
        <v>32872</v>
      </c>
      <c r="E9" s="44" t="str">
        <f>IF(ISERROR(VLOOKUP($A9,'Základní kolo'!$A$7:$M$72,8,FALSE)),"",VLOOKUP($A9,'Základní kolo'!$A$7:$M$72,8,FALSE))</f>
        <v>Chovancová Tereza</v>
      </c>
      <c r="F9" s="43">
        <f>IF(ISERROR(VLOOKUP($A9,'Základní kolo'!$A$7:$M$72,9,FALSE)),"",VLOOKUP($A9,'Základní kolo'!$A$7:$M$72,9,FALSE))</f>
        <v>2005</v>
      </c>
      <c r="G9" s="44" t="str">
        <f>IF(ISERROR(VLOOKUP($A9,'Základní kolo'!$A$7:$M$72,10,FALSE)),"",VLOOKUP($A9,'Základní kolo'!$A$7:$M$72,10,FALSE))</f>
        <v>Raškovice</v>
      </c>
      <c r="H9" s="45">
        <f>IF(ISERROR(VLOOKUP($A9,'Základní kolo'!$A$7:$M$72,11,FALSE)),"",VLOOKUP($A9,'Základní kolo'!$A$7:$M$72,11,FALSE))</f>
        <v>22.78</v>
      </c>
      <c r="I9" s="45">
        <f>IF(ISERROR(VLOOKUP($A9,'Základní kolo'!$A$7:$M$72,12,FALSE)),"",VLOOKUP($A9,'Základní kolo'!$A$7:$M$72,12,FALSE))</f>
        <v>18.37</v>
      </c>
      <c r="J9" s="46">
        <f>IF(ISERROR(VLOOKUP($A9,'Základní kolo'!$A$7:$M$72,13,FALSE)),"",VLOOKUP($A9,'Základní kolo'!$A$7:$M$72,13,FALSE))</f>
        <v>18.37</v>
      </c>
    </row>
    <row r="10" spans="1:10" s="5" customFormat="1" ht="12.75">
      <c r="A10" s="5">
        <v>4</v>
      </c>
      <c r="B10" s="41">
        <f>IF(ISERROR(VLOOKUP($A10,'Základní kolo'!$A$7:$M$72,5,FALSE)),"",VLOOKUP($A10,'Základní kolo'!$A$7:$M$72,5,FALSE))</f>
        <v>4</v>
      </c>
      <c r="C10" s="42">
        <f>IF(ISERROR(VLOOKUP($A10,'Základní kolo'!$A$7:$M$72,6,FALSE)),"",VLOOKUP($A10,'Základní kolo'!$A$7:$M$72,6,FALSE))</f>
        <v>2</v>
      </c>
      <c r="D10" s="43">
        <f>IF(ISERROR(VLOOKUP($A10,'Základní kolo'!$A$7:$M$72,7,FALSE)),"",VLOOKUP($A10,'Základní kolo'!$A$7:$M$72,7,FALSE))</f>
        <v>20492</v>
      </c>
      <c r="E10" s="44" t="str">
        <f>IF(ISERROR(VLOOKUP($A10,'Základní kolo'!$A$7:$M$72,8,FALSE)),"",VLOOKUP($A10,'Základní kolo'!$A$7:$M$72,8,FALSE))</f>
        <v>Chlupáčová Agáta</v>
      </c>
      <c r="F10" s="43">
        <f>IF(ISERROR(VLOOKUP($A10,'Základní kolo'!$A$7:$M$72,9,FALSE)),"",VLOOKUP($A10,'Základní kolo'!$A$7:$M$72,9,FALSE))</f>
        <v>2005</v>
      </c>
      <c r="G10" s="44" t="str">
        <f>IF(ISERROR(VLOOKUP($A10,'Základní kolo'!$A$7:$M$72,10,FALSE)),"",VLOOKUP($A10,'Základní kolo'!$A$7:$M$72,10,FALSE))</f>
        <v>Krouna</v>
      </c>
      <c r="H10" s="45">
        <f>IF(ISERROR(VLOOKUP($A10,'Základní kolo'!$A$7:$M$72,11,FALSE)),"",VLOOKUP($A10,'Základní kolo'!$A$7:$M$72,11,FALSE))</f>
        <v>18.48</v>
      </c>
      <c r="I10" s="45">
        <f>IF(ISERROR(VLOOKUP($A10,'Základní kolo'!$A$7:$M$72,12,FALSE)),"",VLOOKUP($A10,'Základní kolo'!$A$7:$M$72,12,FALSE))</f>
        <v>18.58</v>
      </c>
      <c r="J10" s="46">
        <f>IF(ISERROR(VLOOKUP($A10,'Základní kolo'!$A$7:$M$72,13,FALSE)),"",VLOOKUP($A10,'Základní kolo'!$A$7:$M$72,13,FALSE))</f>
        <v>18.48</v>
      </c>
    </row>
    <row r="11" spans="1:10" s="5" customFormat="1" ht="12.75">
      <c r="A11" s="5">
        <v>5</v>
      </c>
      <c r="B11" s="41">
        <f>IF(ISERROR(VLOOKUP($A11,'Základní kolo'!$A$7:$M$72,5,FALSE)),"",VLOOKUP($A11,'Základní kolo'!$A$7:$M$72,5,FALSE))</f>
        <v>5</v>
      </c>
      <c r="C11" s="42">
        <f>IF(ISERROR(VLOOKUP($A11,'Základní kolo'!$A$7:$M$72,6,FALSE)),"",VLOOKUP($A11,'Základní kolo'!$A$7:$M$72,6,FALSE))</f>
        <v>19</v>
      </c>
      <c r="D11" s="43">
        <f>IF(ISERROR(VLOOKUP($A11,'Základní kolo'!$A$7:$M$72,7,FALSE)),"",VLOOKUP($A11,'Základní kolo'!$A$7:$M$72,7,FALSE))</f>
        <v>41352</v>
      </c>
      <c r="E11" s="44" t="str">
        <f>IF(ISERROR(VLOOKUP($A11,'Základní kolo'!$A$7:$M$72,8,FALSE)),"",VLOOKUP($A11,'Základní kolo'!$A$7:$M$72,8,FALSE))</f>
        <v>Novotná Leona</v>
      </c>
      <c r="F11" s="43">
        <f>IF(ISERROR(VLOOKUP($A11,'Základní kolo'!$A$7:$M$72,9,FALSE)),"",VLOOKUP($A11,'Základní kolo'!$A$7:$M$72,9,FALSE))</f>
        <v>2005</v>
      </c>
      <c r="G11" s="44" t="str">
        <f>IF(ISERROR(VLOOKUP($A11,'Základní kolo'!$A$7:$M$72,10,FALSE)),"",VLOOKUP($A11,'Základní kolo'!$A$7:$M$72,10,FALSE))</f>
        <v>Skuteč</v>
      </c>
      <c r="H11" s="45">
        <f>IF(ISERROR(VLOOKUP($A11,'Základní kolo'!$A$7:$M$72,11,FALSE)),"",VLOOKUP($A11,'Základní kolo'!$A$7:$M$72,11,FALSE))</f>
        <v>18.86</v>
      </c>
      <c r="I11" s="45">
        <f>IF(ISERROR(VLOOKUP($A11,'Základní kolo'!$A$7:$M$72,12,FALSE)),"",VLOOKUP($A11,'Základní kolo'!$A$7:$M$72,12,FALSE))</f>
        <v>18.7</v>
      </c>
      <c r="J11" s="46">
        <f>IF(ISERROR(VLOOKUP($A11,'Základní kolo'!$A$7:$M$72,13,FALSE)),"",VLOOKUP($A11,'Základní kolo'!$A$7:$M$72,13,FALSE))</f>
        <v>18.7</v>
      </c>
    </row>
    <row r="12" spans="1:10" s="5" customFormat="1" ht="12.75">
      <c r="A12" s="5">
        <v>6</v>
      </c>
      <c r="B12" s="41">
        <f>IF(ISERROR(VLOOKUP($A12,'Základní kolo'!$A$7:$M$72,5,FALSE)),"",VLOOKUP($A12,'Základní kolo'!$A$7:$M$72,5,FALSE))</f>
        <v>6</v>
      </c>
      <c r="C12" s="42">
        <f>IF(ISERROR(VLOOKUP($A12,'Základní kolo'!$A$7:$M$72,6,FALSE)),"",VLOOKUP($A12,'Základní kolo'!$A$7:$M$72,6,FALSE))</f>
        <v>29</v>
      </c>
      <c r="D12" s="43">
        <f>IF(ISERROR(VLOOKUP($A12,'Základní kolo'!$A$7:$M$72,7,FALSE)),"",VLOOKUP($A12,'Základní kolo'!$A$7:$M$72,7,FALSE))</f>
        <v>25282</v>
      </c>
      <c r="E12" s="44" t="str">
        <f>IF(ISERROR(VLOOKUP($A12,'Základní kolo'!$A$7:$M$72,8,FALSE)),"",VLOOKUP($A12,'Základní kolo'!$A$7:$M$72,8,FALSE))</f>
        <v>Zavoralová Karolína</v>
      </c>
      <c r="F12" s="43">
        <f>IF(ISERROR(VLOOKUP($A12,'Základní kolo'!$A$7:$M$72,9,FALSE)),"",VLOOKUP($A12,'Základní kolo'!$A$7:$M$72,9,FALSE))</f>
        <v>2006</v>
      </c>
      <c r="G12" s="44" t="str">
        <f>IF(ISERROR(VLOOKUP($A12,'Základní kolo'!$A$7:$M$72,10,FALSE)),"",VLOOKUP($A12,'Základní kolo'!$A$7:$M$72,10,FALSE))</f>
        <v>Skuteč</v>
      </c>
      <c r="H12" s="45">
        <f>IF(ISERROR(VLOOKUP($A12,'Základní kolo'!$A$7:$M$72,11,FALSE)),"",VLOOKUP($A12,'Základní kolo'!$A$7:$M$72,11,FALSE))</f>
        <v>18.71</v>
      </c>
      <c r="I12" s="45">
        <f>IF(ISERROR(VLOOKUP($A12,'Základní kolo'!$A$7:$M$72,12,FALSE)),"",VLOOKUP($A12,'Základní kolo'!$A$7:$M$72,12,FALSE))</f>
        <v>19.06</v>
      </c>
      <c r="J12" s="46">
        <f>IF(ISERROR(VLOOKUP($A12,'Základní kolo'!$A$7:$M$72,13,FALSE)),"",VLOOKUP($A12,'Základní kolo'!$A$7:$M$72,13,FALSE))</f>
        <v>18.71</v>
      </c>
    </row>
    <row r="13" spans="1:10" s="5" customFormat="1" ht="12.75">
      <c r="A13" s="5">
        <v>7</v>
      </c>
      <c r="B13" s="41">
        <f>IF(ISERROR(VLOOKUP($A13,'Základní kolo'!$A$7:$M$72,5,FALSE)),"",VLOOKUP($A13,'Základní kolo'!$A$7:$M$72,5,FALSE))</f>
        <v>7</v>
      </c>
      <c r="C13" s="42">
        <f>IF(ISERROR(VLOOKUP($A13,'Základní kolo'!$A$7:$M$72,6,FALSE)),"",VLOOKUP($A13,'Základní kolo'!$A$7:$M$72,6,FALSE))</f>
        <v>14</v>
      </c>
      <c r="D13" s="43">
        <f>IF(ISERROR(VLOOKUP($A13,'Základní kolo'!$A$7:$M$72,7,FALSE)),"",VLOOKUP($A13,'Základní kolo'!$A$7:$M$72,7,FALSE))</f>
        <v>29492</v>
      </c>
      <c r="E13" s="44" t="str">
        <f>IF(ISERROR(VLOOKUP($A13,'Základní kolo'!$A$7:$M$72,8,FALSE)),"",VLOOKUP($A13,'Základní kolo'!$A$7:$M$72,8,FALSE))</f>
        <v>Umnerová Anna</v>
      </c>
      <c r="F13" s="43">
        <f>IF(ISERROR(VLOOKUP($A13,'Základní kolo'!$A$7:$M$72,9,FALSE)),"",VLOOKUP($A13,'Základní kolo'!$A$7:$M$72,9,FALSE))</f>
        <v>2006</v>
      </c>
      <c r="G13" s="44" t="str">
        <f>IF(ISERROR(VLOOKUP($A13,'Základní kolo'!$A$7:$M$72,10,FALSE)),"",VLOOKUP($A13,'Základní kolo'!$A$7:$M$72,10,FALSE))</f>
        <v>Dobřany</v>
      </c>
      <c r="H13" s="45">
        <f>IF(ISERROR(VLOOKUP($A13,'Základní kolo'!$A$7:$M$72,11,FALSE)),"",VLOOKUP($A13,'Základní kolo'!$A$7:$M$72,11,FALSE))</f>
        <v>18.93</v>
      </c>
      <c r="I13" s="45">
        <f>IF(ISERROR(VLOOKUP($A13,'Základní kolo'!$A$7:$M$72,12,FALSE)),"",VLOOKUP($A13,'Základní kolo'!$A$7:$M$72,12,FALSE))</f>
        <v>23.24</v>
      </c>
      <c r="J13" s="46">
        <f>IF(ISERROR(VLOOKUP($A13,'Základní kolo'!$A$7:$M$72,13,FALSE)),"",VLOOKUP($A13,'Základní kolo'!$A$7:$M$72,13,FALSE))</f>
        <v>18.93</v>
      </c>
    </row>
    <row r="14" spans="1:10" s="5" customFormat="1" ht="12.75">
      <c r="A14" s="5">
        <v>8</v>
      </c>
      <c r="B14" s="41">
        <f>IF(ISERROR(VLOOKUP($A14,'Základní kolo'!$A$7:$M$72,5,FALSE)),"",VLOOKUP($A14,'Základní kolo'!$A$7:$M$72,5,FALSE))</f>
        <v>8</v>
      </c>
      <c r="C14" s="42">
        <f>IF(ISERROR(VLOOKUP($A14,'Základní kolo'!$A$7:$M$72,6,FALSE)),"",VLOOKUP($A14,'Základní kolo'!$A$7:$M$72,6,FALSE))</f>
        <v>15</v>
      </c>
      <c r="D14" s="43">
        <f>IF(ISERROR(VLOOKUP($A14,'Základní kolo'!$A$7:$M$72,7,FALSE)),"",VLOOKUP($A14,'Základní kolo'!$A$7:$M$72,7,FALSE))</f>
        <v>23212</v>
      </c>
      <c r="E14" s="44" t="str">
        <f>IF(ISERROR(VLOOKUP($A14,'Základní kolo'!$A$7:$M$72,8,FALSE)),"",VLOOKUP($A14,'Základní kolo'!$A$7:$M$72,8,FALSE))</f>
        <v>Hrabkovská Markéta</v>
      </c>
      <c r="F14" s="43">
        <f>IF(ISERROR(VLOOKUP($A14,'Základní kolo'!$A$7:$M$72,9,FALSE)),"",VLOOKUP($A14,'Základní kolo'!$A$7:$M$72,9,FALSE))</f>
        <v>2006</v>
      </c>
      <c r="G14" s="44" t="str">
        <f>IF(ISERROR(VLOOKUP($A14,'Základní kolo'!$A$7:$M$72,10,FALSE)),"",VLOOKUP($A14,'Základní kolo'!$A$7:$M$72,10,FALSE))</f>
        <v>Bludov</v>
      </c>
      <c r="H14" s="45">
        <f>IF(ISERROR(VLOOKUP($A14,'Základní kolo'!$A$7:$M$72,11,FALSE)),"",VLOOKUP($A14,'Základní kolo'!$A$7:$M$72,11,FALSE))</f>
        <v>19.46</v>
      </c>
      <c r="I14" s="45">
        <f>IF(ISERROR(VLOOKUP($A14,'Základní kolo'!$A$7:$M$72,12,FALSE)),"",VLOOKUP($A14,'Základní kolo'!$A$7:$M$72,12,FALSE))</f>
        <v>19.03</v>
      </c>
      <c r="J14" s="46">
        <f>IF(ISERROR(VLOOKUP($A14,'Základní kolo'!$A$7:$M$72,13,FALSE)),"",VLOOKUP($A14,'Základní kolo'!$A$7:$M$72,13,FALSE))</f>
        <v>19.03</v>
      </c>
    </row>
    <row r="15" spans="1:10" s="5" customFormat="1" ht="12.75">
      <c r="A15" s="5">
        <v>9</v>
      </c>
      <c r="B15" s="41">
        <f>IF(ISERROR(VLOOKUP($A15,'Základní kolo'!$A$7:$M$72,5,FALSE)),"",VLOOKUP($A15,'Základní kolo'!$A$7:$M$72,5,FALSE))</f>
        <v>9</v>
      </c>
      <c r="C15" s="42">
        <f>IF(ISERROR(VLOOKUP($A15,'Základní kolo'!$A$7:$M$72,6,FALSE)),"",VLOOKUP($A15,'Základní kolo'!$A$7:$M$72,6,FALSE))</f>
        <v>27</v>
      </c>
      <c r="D15" s="43">
        <f>IF(ISERROR(VLOOKUP($A15,'Základní kolo'!$A$7:$M$72,7,FALSE)),"",VLOOKUP($A15,'Základní kolo'!$A$7:$M$72,7,FALSE))</f>
        <v>58212</v>
      </c>
      <c r="E15" s="44" t="str">
        <f>IF(ISERROR(VLOOKUP($A15,'Základní kolo'!$A$7:$M$72,8,FALSE)),"",VLOOKUP($A15,'Základní kolo'!$A$7:$M$72,8,FALSE))</f>
        <v>Němcová Simona</v>
      </c>
      <c r="F15" s="43">
        <f>IF(ISERROR(VLOOKUP($A15,'Základní kolo'!$A$7:$M$72,9,FALSE)),"",VLOOKUP($A15,'Základní kolo'!$A$7:$M$72,9,FALSE))</f>
        <v>2005</v>
      </c>
      <c r="G15" s="44" t="str">
        <f>IF(ISERROR(VLOOKUP($A15,'Základní kolo'!$A$7:$M$72,10,FALSE)),"",VLOOKUP($A15,'Základní kolo'!$A$7:$M$72,10,FALSE))</f>
        <v>Raškovice</v>
      </c>
      <c r="H15" s="45">
        <f>IF(ISERROR(VLOOKUP($A15,'Základní kolo'!$A$7:$M$72,11,FALSE)),"",VLOOKUP($A15,'Základní kolo'!$A$7:$M$72,11,FALSE))</f>
        <v>20.23</v>
      </c>
      <c r="I15" s="45">
        <f>IF(ISERROR(VLOOKUP($A15,'Základní kolo'!$A$7:$M$72,12,FALSE)),"",VLOOKUP($A15,'Základní kolo'!$A$7:$M$72,12,FALSE))</f>
        <v>19.63</v>
      </c>
      <c r="J15" s="46">
        <f>IF(ISERROR(VLOOKUP($A15,'Základní kolo'!$A$7:$M$72,13,FALSE)),"",VLOOKUP($A15,'Základní kolo'!$A$7:$M$72,13,FALSE))</f>
        <v>19.63</v>
      </c>
    </row>
    <row r="16" spans="1:10" s="5" customFormat="1" ht="12.75">
      <c r="A16" s="5">
        <v>10</v>
      </c>
      <c r="B16" s="41">
        <f>IF(ISERROR(VLOOKUP($A16,'Základní kolo'!$A$7:$M$72,5,FALSE)),"",VLOOKUP($A16,'Základní kolo'!$A$7:$M$72,5,FALSE))</f>
        <v>10</v>
      </c>
      <c r="C16" s="42">
        <f>IF(ISERROR(VLOOKUP($A16,'Základní kolo'!$A$7:$M$72,6,FALSE)),"",VLOOKUP($A16,'Základní kolo'!$A$7:$M$72,6,FALSE))</f>
        <v>16</v>
      </c>
      <c r="D16" s="43">
        <f>IF(ISERROR(VLOOKUP($A16,'Základní kolo'!$A$7:$M$72,7,FALSE)),"",VLOOKUP($A16,'Základní kolo'!$A$7:$M$72,7,FALSE))</f>
        <v>20392</v>
      </c>
      <c r="E16" s="44" t="str">
        <f>IF(ISERROR(VLOOKUP($A16,'Základní kolo'!$A$7:$M$72,8,FALSE)),"",VLOOKUP($A16,'Základní kolo'!$A$7:$M$72,8,FALSE))</f>
        <v>Vojtová Klára</v>
      </c>
      <c r="F16" s="43">
        <f>IF(ISERROR(VLOOKUP($A16,'Základní kolo'!$A$7:$M$72,9,FALSE)),"",VLOOKUP($A16,'Základní kolo'!$A$7:$M$72,9,FALSE))</f>
        <v>2006</v>
      </c>
      <c r="G16" s="44" t="str">
        <f>IF(ISERROR(VLOOKUP($A16,'Základní kolo'!$A$7:$M$72,10,FALSE)),"",VLOOKUP($A16,'Základní kolo'!$A$7:$M$72,10,FALSE))</f>
        <v>Dolní Měcholupy</v>
      </c>
      <c r="H16" s="45">
        <f>IF(ISERROR(VLOOKUP($A16,'Základní kolo'!$A$7:$M$72,11,FALSE)),"",VLOOKUP($A16,'Základní kolo'!$A$7:$M$72,11,FALSE))</f>
        <v>19.82</v>
      </c>
      <c r="I16" s="45">
        <f>IF(ISERROR(VLOOKUP($A16,'Základní kolo'!$A$7:$M$72,12,FALSE)),"",VLOOKUP($A16,'Základní kolo'!$A$7:$M$72,12,FALSE))</f>
        <v>19.71</v>
      </c>
      <c r="J16" s="46">
        <f>IF(ISERROR(VLOOKUP($A16,'Základní kolo'!$A$7:$M$72,13,FALSE)),"",VLOOKUP($A16,'Základní kolo'!$A$7:$M$72,13,FALSE))</f>
        <v>19.71</v>
      </c>
    </row>
    <row r="17" spans="1:10" s="5" customFormat="1" ht="12.75">
      <c r="A17" s="5">
        <v>11</v>
      </c>
      <c r="B17" s="41">
        <f>IF(ISERROR(VLOOKUP($A17,'Základní kolo'!$A$7:$M$72,5,FALSE)),"",VLOOKUP($A17,'Základní kolo'!$A$7:$M$72,5,FALSE))</f>
        <v>11</v>
      </c>
      <c r="C17" s="42">
        <f>IF(ISERROR(VLOOKUP($A17,'Základní kolo'!$A$7:$M$72,6,FALSE)),"",VLOOKUP($A17,'Základní kolo'!$A$7:$M$72,6,FALSE))</f>
        <v>26</v>
      </c>
      <c r="D17" s="43">
        <f>IF(ISERROR(VLOOKUP($A17,'Základní kolo'!$A$7:$M$72,7,FALSE)),"",VLOOKUP($A17,'Základní kolo'!$A$7:$M$72,7,FALSE))</f>
        <v>63322</v>
      </c>
      <c r="E17" s="44" t="str">
        <f>IF(ISERROR(VLOOKUP($A17,'Základní kolo'!$A$7:$M$72,8,FALSE)),"",VLOOKUP($A17,'Základní kolo'!$A$7:$M$72,8,FALSE))</f>
        <v>Toufarová Leontina</v>
      </c>
      <c r="F17" s="43">
        <f>IF(ISERROR(VLOOKUP($A17,'Základní kolo'!$A$7:$M$72,9,FALSE)),"",VLOOKUP($A17,'Základní kolo'!$A$7:$M$72,9,FALSE))</f>
        <v>2005</v>
      </c>
      <c r="G17" s="44" t="str">
        <f>IF(ISERROR(VLOOKUP($A17,'Základní kolo'!$A$7:$M$72,10,FALSE)),"",VLOOKUP($A17,'Základní kolo'!$A$7:$M$72,10,FALSE))</f>
        <v>Štěměchy</v>
      </c>
      <c r="H17" s="45">
        <f>IF(ISERROR(VLOOKUP($A17,'Základní kolo'!$A$7:$M$72,11,FALSE)),"",VLOOKUP($A17,'Základní kolo'!$A$7:$M$72,11,FALSE))</f>
        <v>20.64</v>
      </c>
      <c r="I17" s="45">
        <f>IF(ISERROR(VLOOKUP($A17,'Základní kolo'!$A$7:$M$72,12,FALSE)),"",VLOOKUP($A17,'Základní kolo'!$A$7:$M$72,12,FALSE))</f>
        <v>19.8</v>
      </c>
      <c r="J17" s="46">
        <f>IF(ISERROR(VLOOKUP($A17,'Základní kolo'!$A$7:$M$72,13,FALSE)),"",VLOOKUP($A17,'Základní kolo'!$A$7:$M$72,13,FALSE))</f>
        <v>19.8</v>
      </c>
    </row>
    <row r="18" spans="1:10" s="5" customFormat="1" ht="12.75">
      <c r="A18" s="5">
        <v>12</v>
      </c>
      <c r="B18" s="41">
        <f>IF(ISERROR(VLOOKUP($A18,'Základní kolo'!$A$7:$M$72,5,FALSE)),"",VLOOKUP($A18,'Základní kolo'!$A$7:$M$72,5,FALSE))</f>
        <v>12</v>
      </c>
      <c r="C18" s="42">
        <f>IF(ISERROR(VLOOKUP($A18,'Základní kolo'!$A$7:$M$72,6,FALSE)),"",VLOOKUP($A18,'Základní kolo'!$A$7:$M$72,6,FALSE))</f>
        <v>12</v>
      </c>
      <c r="D18" s="43">
        <f>IF(ISERROR(VLOOKUP($A18,'Základní kolo'!$A$7:$M$72,7,FALSE)),"",VLOOKUP($A18,'Základní kolo'!$A$7:$M$72,7,FALSE))</f>
        <v>63262</v>
      </c>
      <c r="E18" s="44" t="str">
        <f>IF(ISERROR(VLOOKUP($A18,'Základní kolo'!$A$7:$M$72,8,FALSE)),"",VLOOKUP($A18,'Základní kolo'!$A$7:$M$72,8,FALSE))</f>
        <v>Málková Romana</v>
      </c>
      <c r="F18" s="43">
        <f>IF(ISERROR(VLOOKUP($A18,'Základní kolo'!$A$7:$M$72,9,FALSE)),"",VLOOKUP($A18,'Základní kolo'!$A$7:$M$72,9,FALSE))</f>
        <v>2005</v>
      </c>
      <c r="G18" s="44" t="str">
        <f>IF(ISERROR(VLOOKUP($A18,'Základní kolo'!$A$7:$M$72,10,FALSE)),"",VLOOKUP($A18,'Základní kolo'!$A$7:$M$72,10,FALSE))</f>
        <v>Útvina</v>
      </c>
      <c r="H18" s="45">
        <f>IF(ISERROR(VLOOKUP($A18,'Základní kolo'!$A$7:$M$72,11,FALSE)),"",VLOOKUP($A18,'Základní kolo'!$A$7:$M$72,11,FALSE))</f>
        <v>20.55</v>
      </c>
      <c r="I18" s="45">
        <f>IF(ISERROR(VLOOKUP($A18,'Základní kolo'!$A$7:$M$72,12,FALSE)),"",VLOOKUP($A18,'Základní kolo'!$A$7:$M$72,12,FALSE))</f>
        <v>19.95</v>
      </c>
      <c r="J18" s="46">
        <f>IF(ISERROR(VLOOKUP($A18,'Základní kolo'!$A$7:$M$72,13,FALSE)),"",VLOOKUP($A18,'Základní kolo'!$A$7:$M$72,13,FALSE))</f>
        <v>19.95</v>
      </c>
    </row>
    <row r="19" spans="1:10" s="5" customFormat="1" ht="12.75">
      <c r="A19" s="5">
        <v>13</v>
      </c>
      <c r="B19" s="41">
        <f>IF(ISERROR(VLOOKUP($A19,'Základní kolo'!$A$7:$M$72,5,FALSE)),"",VLOOKUP($A19,'Základní kolo'!$A$7:$M$72,5,FALSE))</f>
        <v>13</v>
      </c>
      <c r="C19" s="42">
        <f>IF(ISERROR(VLOOKUP($A19,'Základní kolo'!$A$7:$M$72,6,FALSE)),"",VLOOKUP($A19,'Základní kolo'!$A$7:$M$72,6,FALSE))</f>
        <v>21</v>
      </c>
      <c r="D19" s="43">
        <f>IF(ISERROR(VLOOKUP($A19,'Základní kolo'!$A$7:$M$72,7,FALSE)),"",VLOOKUP($A19,'Základní kolo'!$A$7:$M$72,7,FALSE))</f>
        <v>18652</v>
      </c>
      <c r="E19" s="44" t="str">
        <f>IF(ISERROR(VLOOKUP($A19,'Základní kolo'!$A$7:$M$72,8,FALSE)),"",VLOOKUP($A19,'Základní kolo'!$A$7:$M$72,8,FALSE))</f>
        <v>Podrazilová Natálie</v>
      </c>
      <c r="F19" s="43">
        <f>IF(ISERROR(VLOOKUP($A19,'Základní kolo'!$A$7:$M$72,9,FALSE)),"",VLOOKUP($A19,'Základní kolo'!$A$7:$M$72,9,FALSE))</f>
        <v>2005</v>
      </c>
      <c r="G19" s="44" t="str">
        <f>IF(ISERROR(VLOOKUP($A19,'Základní kolo'!$A$7:$M$72,10,FALSE)),"",VLOOKUP($A19,'Základní kolo'!$A$7:$M$72,10,FALSE))</f>
        <v>Morkovice</v>
      </c>
      <c r="H19" s="45">
        <f>IF(ISERROR(VLOOKUP($A19,'Základní kolo'!$A$7:$M$72,11,FALSE)),"",VLOOKUP($A19,'Základní kolo'!$A$7:$M$72,11,FALSE))</f>
        <v>20.2</v>
      </c>
      <c r="I19" s="45">
        <f>IF(ISERROR(VLOOKUP($A19,'Základní kolo'!$A$7:$M$72,12,FALSE)),"",VLOOKUP($A19,'Základní kolo'!$A$7:$M$72,12,FALSE))</f>
        <v>20.02</v>
      </c>
      <c r="J19" s="46">
        <f>IF(ISERROR(VLOOKUP($A19,'Základní kolo'!$A$7:$M$72,13,FALSE)),"",VLOOKUP($A19,'Základní kolo'!$A$7:$M$72,13,FALSE))</f>
        <v>20.02</v>
      </c>
    </row>
    <row r="20" spans="1:10" s="5" customFormat="1" ht="12.75">
      <c r="A20" s="5">
        <v>14</v>
      </c>
      <c r="B20" s="41">
        <f>IF(ISERROR(VLOOKUP($A20,'Základní kolo'!$A$7:$M$72,5,FALSE)),"",VLOOKUP($A20,'Základní kolo'!$A$7:$M$72,5,FALSE))</f>
        <v>14</v>
      </c>
      <c r="C20" s="42">
        <f>IF(ISERROR(VLOOKUP($A20,'Základní kolo'!$A$7:$M$72,6,FALSE)),"",VLOOKUP($A20,'Základní kolo'!$A$7:$M$72,6,FALSE))</f>
        <v>20</v>
      </c>
      <c r="D20" s="43">
        <f>IF(ISERROR(VLOOKUP($A20,'Základní kolo'!$A$7:$M$72,7,FALSE)),"",VLOOKUP($A20,'Základní kolo'!$A$7:$M$72,7,FALSE))</f>
        <v>17612</v>
      </c>
      <c r="E20" s="44" t="str">
        <f>IF(ISERROR(VLOOKUP($A20,'Základní kolo'!$A$7:$M$72,8,FALSE)),"",VLOOKUP($A20,'Základní kolo'!$A$7:$M$72,8,FALSE))</f>
        <v>Bulová Nikola</v>
      </c>
      <c r="F20" s="43">
        <f>IF(ISERROR(VLOOKUP($A20,'Základní kolo'!$A$7:$M$72,9,FALSE)),"",VLOOKUP($A20,'Základní kolo'!$A$7:$M$72,9,FALSE))</f>
        <v>2005</v>
      </c>
      <c r="G20" s="44" t="str">
        <f>IF(ISERROR(VLOOKUP($A20,'Základní kolo'!$A$7:$M$72,10,FALSE)),"",VLOOKUP($A20,'Základní kolo'!$A$7:$M$72,10,FALSE))</f>
        <v>Výčapy</v>
      </c>
      <c r="H20" s="45">
        <f>IF(ISERROR(VLOOKUP($A20,'Základní kolo'!$A$7:$M$72,11,FALSE)),"",VLOOKUP($A20,'Základní kolo'!$A$7:$M$72,11,FALSE))</f>
        <v>25.36</v>
      </c>
      <c r="I20" s="45">
        <f>IF(ISERROR(VLOOKUP($A20,'Základní kolo'!$A$7:$M$72,12,FALSE)),"",VLOOKUP($A20,'Základní kolo'!$A$7:$M$72,12,FALSE))</f>
        <v>20.04</v>
      </c>
      <c r="J20" s="46">
        <f>IF(ISERROR(VLOOKUP($A20,'Základní kolo'!$A$7:$M$72,13,FALSE)),"",VLOOKUP($A20,'Základní kolo'!$A$7:$M$72,13,FALSE))</f>
        <v>20.04</v>
      </c>
    </row>
    <row r="21" spans="1:10" s="5" customFormat="1" ht="12.75">
      <c r="A21" s="5">
        <v>15</v>
      </c>
      <c r="B21" s="41">
        <f>IF(ISERROR(VLOOKUP($A21,'Základní kolo'!$A$7:$M$72,5,FALSE)),"",VLOOKUP($A21,'Základní kolo'!$A$7:$M$72,5,FALSE))</f>
        <v>15</v>
      </c>
      <c r="C21" s="42">
        <f>IF(ISERROR(VLOOKUP($A21,'Základní kolo'!$A$7:$M$72,6,FALSE)),"",VLOOKUP($A21,'Základní kolo'!$A$7:$M$72,6,FALSE))</f>
        <v>11</v>
      </c>
      <c r="D21" s="43">
        <f>IF(ISERROR(VLOOKUP($A21,'Základní kolo'!$A$7:$M$72,7,FALSE)),"",VLOOKUP($A21,'Základní kolo'!$A$7:$M$72,7,FALSE))</f>
        <v>33382</v>
      </c>
      <c r="E21" s="44" t="str">
        <f>IF(ISERROR(VLOOKUP($A21,'Základní kolo'!$A$7:$M$72,8,FALSE)),"",VLOOKUP($A21,'Základní kolo'!$A$7:$M$72,8,FALSE))</f>
        <v>Červená Kristýna</v>
      </c>
      <c r="F21" s="43">
        <f>IF(ISERROR(VLOOKUP($A21,'Základní kolo'!$A$7:$M$72,9,FALSE)),"",VLOOKUP($A21,'Základní kolo'!$A$7:$M$72,9,FALSE))</f>
        <v>2005</v>
      </c>
      <c r="G21" s="44" t="str">
        <f>IF(ISERROR(VLOOKUP($A21,'Základní kolo'!$A$7:$M$72,10,FALSE)),"",VLOOKUP($A21,'Základní kolo'!$A$7:$M$72,10,FALSE))</f>
        <v>Úněšov</v>
      </c>
      <c r="H21" s="45">
        <f>IF(ISERROR(VLOOKUP($A21,'Základní kolo'!$A$7:$M$72,11,FALSE)),"",VLOOKUP($A21,'Základní kolo'!$A$7:$M$72,11,FALSE))</f>
        <v>21.28</v>
      </c>
      <c r="I21" s="45">
        <f>IF(ISERROR(VLOOKUP($A21,'Základní kolo'!$A$7:$M$72,12,FALSE)),"",VLOOKUP($A21,'Základní kolo'!$A$7:$M$72,12,FALSE))</f>
        <v>20.26</v>
      </c>
      <c r="J21" s="46">
        <f>IF(ISERROR(VLOOKUP($A21,'Základní kolo'!$A$7:$M$72,13,FALSE)),"",VLOOKUP($A21,'Základní kolo'!$A$7:$M$72,13,FALSE))</f>
        <v>20.26</v>
      </c>
    </row>
    <row r="22" spans="1:10" s="5" customFormat="1" ht="12.75">
      <c r="A22" s="5">
        <v>16</v>
      </c>
      <c r="B22" s="41">
        <f>IF(ISERROR(VLOOKUP($A22,'Základní kolo'!$A$7:$M$72,5,FALSE)),"",VLOOKUP($A22,'Základní kolo'!$A$7:$M$72,5,FALSE))</f>
        <v>16</v>
      </c>
      <c r="C22" s="42">
        <f>IF(ISERROR(VLOOKUP($A22,'Základní kolo'!$A$7:$M$72,6,FALSE)),"",VLOOKUP($A22,'Základní kolo'!$A$7:$M$72,6,FALSE))</f>
        <v>3</v>
      </c>
      <c r="D22" s="43">
        <f>IF(ISERROR(VLOOKUP($A22,'Základní kolo'!$A$7:$M$72,7,FALSE)),"",VLOOKUP($A22,'Základní kolo'!$A$7:$M$72,7,FALSE))</f>
        <v>37112</v>
      </c>
      <c r="E22" s="44" t="str">
        <f>IF(ISERROR(VLOOKUP($A22,'Základní kolo'!$A$7:$M$72,8,FALSE)),"",VLOOKUP($A22,'Základní kolo'!$A$7:$M$72,8,FALSE))</f>
        <v>Urbanová Petra</v>
      </c>
      <c r="F22" s="43">
        <f>IF(ISERROR(VLOOKUP($A22,'Základní kolo'!$A$7:$M$72,9,FALSE)),"",VLOOKUP($A22,'Základní kolo'!$A$7:$M$72,9,FALSE))</f>
        <v>2005</v>
      </c>
      <c r="G22" s="44" t="str">
        <f>IF(ISERROR(VLOOKUP($A22,'Základní kolo'!$A$7:$M$72,10,FALSE)),"",VLOOKUP($A22,'Základní kolo'!$A$7:$M$72,10,FALSE))</f>
        <v>Markvartice</v>
      </c>
      <c r="H22" s="45">
        <f>IF(ISERROR(VLOOKUP($A22,'Základní kolo'!$A$7:$M$72,11,FALSE)),"",VLOOKUP($A22,'Základní kolo'!$A$7:$M$72,11,FALSE))</f>
        <v>20.35</v>
      </c>
      <c r="I22" s="45">
        <f>IF(ISERROR(VLOOKUP($A22,'Základní kolo'!$A$7:$M$72,12,FALSE)),"",VLOOKUP($A22,'Základní kolo'!$A$7:$M$72,12,FALSE))</f>
        <v>20.57</v>
      </c>
      <c r="J22" s="46">
        <f>IF(ISERROR(VLOOKUP($A22,'Základní kolo'!$A$7:$M$72,13,FALSE)),"",VLOOKUP($A22,'Základní kolo'!$A$7:$M$72,13,FALSE))</f>
        <v>20.35</v>
      </c>
    </row>
    <row r="23" spans="1:10" s="5" customFormat="1" ht="12.75">
      <c r="A23" s="5">
        <v>17</v>
      </c>
      <c r="B23" s="41">
        <f>IF(ISERROR(VLOOKUP($A23,'Základní kolo'!$A$7:$M$72,5,FALSE)),"",VLOOKUP($A23,'Základní kolo'!$A$7:$M$72,5,FALSE))</f>
        <v>17</v>
      </c>
      <c r="C23" s="42">
        <f>IF(ISERROR(VLOOKUP($A23,'Základní kolo'!$A$7:$M$72,6,FALSE)),"",VLOOKUP($A23,'Základní kolo'!$A$7:$M$72,6,FALSE))</f>
        <v>9</v>
      </c>
      <c r="D23" s="43">
        <f>IF(ISERROR(VLOOKUP($A23,'Základní kolo'!$A$7:$M$72,7,FALSE)),"",VLOOKUP($A23,'Základní kolo'!$A$7:$M$72,7,FALSE))</f>
        <v>18962</v>
      </c>
      <c r="E23" s="44" t="str">
        <f>IF(ISERROR(VLOOKUP($A23,'Základní kolo'!$A$7:$M$72,8,FALSE)),"",VLOOKUP($A23,'Základní kolo'!$A$7:$M$72,8,FALSE))</f>
        <v>Bubeníčková Denisa</v>
      </c>
      <c r="F23" s="43">
        <f>IF(ISERROR(VLOOKUP($A23,'Základní kolo'!$A$7:$M$72,9,FALSE)),"",VLOOKUP($A23,'Základní kolo'!$A$7:$M$72,9,FALSE))</f>
        <v>2006</v>
      </c>
      <c r="G23" s="44" t="str">
        <f>IF(ISERROR(VLOOKUP($A23,'Základní kolo'!$A$7:$M$72,10,FALSE)),"",VLOOKUP($A23,'Základní kolo'!$A$7:$M$72,10,FALSE))</f>
        <v>Skuteč</v>
      </c>
      <c r="H23" s="45">
        <f>IF(ISERROR(VLOOKUP($A23,'Základní kolo'!$A$7:$M$72,11,FALSE)),"",VLOOKUP($A23,'Základní kolo'!$A$7:$M$72,11,FALSE))</f>
        <v>20.92</v>
      </c>
      <c r="I23" s="45">
        <f>IF(ISERROR(VLOOKUP($A23,'Základní kolo'!$A$7:$M$72,12,FALSE)),"",VLOOKUP($A23,'Základní kolo'!$A$7:$M$72,12,FALSE))</f>
        <v>20.59</v>
      </c>
      <c r="J23" s="46">
        <f>IF(ISERROR(VLOOKUP($A23,'Základní kolo'!$A$7:$M$72,13,FALSE)),"",VLOOKUP($A23,'Základní kolo'!$A$7:$M$72,13,FALSE))</f>
        <v>20.59</v>
      </c>
    </row>
    <row r="24" spans="1:10" s="5" customFormat="1" ht="12.75">
      <c r="A24" s="5">
        <v>18</v>
      </c>
      <c r="B24" s="41">
        <f>IF(ISERROR(VLOOKUP($A24,'Základní kolo'!$A$7:$M$72,5,FALSE)),"",VLOOKUP($A24,'Základní kolo'!$A$7:$M$72,5,FALSE))</f>
        <v>18</v>
      </c>
      <c r="C24" s="42">
        <f>IF(ISERROR(VLOOKUP($A24,'Základní kolo'!$A$7:$M$72,6,FALSE)),"",VLOOKUP($A24,'Základní kolo'!$A$7:$M$72,6,FALSE))</f>
        <v>32</v>
      </c>
      <c r="D24" s="43">
        <f>IF(ISERROR(VLOOKUP($A24,'Základní kolo'!$A$7:$M$72,7,FALSE)),"",VLOOKUP($A24,'Základní kolo'!$A$7:$M$72,7,FALSE))</f>
        <v>36852</v>
      </c>
      <c r="E24" s="44" t="str">
        <f>IF(ISERROR(VLOOKUP($A24,'Základní kolo'!$A$7:$M$72,8,FALSE)),"",VLOOKUP($A24,'Základní kolo'!$A$7:$M$72,8,FALSE))</f>
        <v>Slívová Tereza</v>
      </c>
      <c r="F24" s="43">
        <f>IF(ISERROR(VLOOKUP($A24,'Základní kolo'!$A$7:$M$72,9,FALSE)),"",VLOOKUP($A24,'Základní kolo'!$A$7:$M$72,9,FALSE))</f>
        <v>2006</v>
      </c>
      <c r="G24" s="44" t="str">
        <f>IF(ISERROR(VLOOKUP($A24,'Základní kolo'!$A$7:$M$72,10,FALSE)),"",VLOOKUP($A24,'Základní kolo'!$A$7:$M$72,10,FALSE))</f>
        <v>Vladislav</v>
      </c>
      <c r="H24" s="45">
        <f>IF(ISERROR(VLOOKUP($A24,'Základní kolo'!$A$7:$M$72,11,FALSE)),"",VLOOKUP($A24,'Základní kolo'!$A$7:$M$72,11,FALSE))</f>
        <v>20.94</v>
      </c>
      <c r="I24" s="45">
        <f>IF(ISERROR(VLOOKUP($A24,'Základní kolo'!$A$7:$M$72,12,FALSE)),"",VLOOKUP($A24,'Základní kolo'!$A$7:$M$72,12,FALSE))</f>
        <v>20.6</v>
      </c>
      <c r="J24" s="46">
        <f>IF(ISERROR(VLOOKUP($A24,'Základní kolo'!$A$7:$M$72,13,FALSE)),"",VLOOKUP($A24,'Základní kolo'!$A$7:$M$72,13,FALSE))</f>
        <v>20.6</v>
      </c>
    </row>
    <row r="25" spans="1:10" s="5" customFormat="1" ht="12.75">
      <c r="A25" s="5">
        <v>19</v>
      </c>
      <c r="B25" s="41">
        <f>IF(ISERROR(VLOOKUP($A25,'Základní kolo'!$A$7:$M$72,5,FALSE)),"",VLOOKUP($A25,'Základní kolo'!$A$7:$M$72,5,FALSE))</f>
        <v>19</v>
      </c>
      <c r="C25" s="42">
        <f>IF(ISERROR(VLOOKUP($A25,'Základní kolo'!$A$7:$M$72,6,FALSE)),"",VLOOKUP($A25,'Základní kolo'!$A$7:$M$72,6,FALSE))</f>
        <v>10</v>
      </c>
      <c r="D25" s="43">
        <f>IF(ISERROR(VLOOKUP($A25,'Základní kolo'!$A$7:$M$72,7,FALSE)),"",VLOOKUP($A25,'Základní kolo'!$A$7:$M$72,7,FALSE))</f>
        <v>59982</v>
      </c>
      <c r="E25" s="44" t="str">
        <f>IF(ISERROR(VLOOKUP($A25,'Základní kolo'!$A$7:$M$72,8,FALSE)),"",VLOOKUP($A25,'Základní kolo'!$A$7:$M$72,8,FALSE))</f>
        <v>Šenková Vendula</v>
      </c>
      <c r="F25" s="43">
        <f>IF(ISERROR(VLOOKUP($A25,'Základní kolo'!$A$7:$M$72,9,FALSE)),"",VLOOKUP($A25,'Základní kolo'!$A$7:$M$72,9,FALSE))</f>
        <v>2006</v>
      </c>
      <c r="G25" s="44" t="str">
        <f>IF(ISERROR(VLOOKUP($A25,'Základní kolo'!$A$7:$M$72,10,FALSE)),"",VLOOKUP($A25,'Základní kolo'!$A$7:$M$72,10,FALSE))</f>
        <v>Těchov</v>
      </c>
      <c r="H25" s="45">
        <f>IF(ISERROR(VLOOKUP($A25,'Základní kolo'!$A$7:$M$72,11,FALSE)),"",VLOOKUP($A25,'Základní kolo'!$A$7:$M$72,11,FALSE))</f>
        <v>20.99</v>
      </c>
      <c r="I25" s="45">
        <f>IF(ISERROR(VLOOKUP($A25,'Základní kolo'!$A$7:$M$72,12,FALSE)),"",VLOOKUP($A25,'Základní kolo'!$A$7:$M$72,12,FALSE))</f>
        <v>20.87</v>
      </c>
      <c r="J25" s="46">
        <f>IF(ISERROR(VLOOKUP($A25,'Základní kolo'!$A$7:$M$72,13,FALSE)),"",VLOOKUP($A25,'Základní kolo'!$A$7:$M$72,13,FALSE))</f>
        <v>20.87</v>
      </c>
    </row>
    <row r="26" spans="1:10" s="5" customFormat="1" ht="12.75">
      <c r="A26" s="5">
        <v>20</v>
      </c>
      <c r="B26" s="41">
        <f>IF(ISERROR(VLOOKUP($A26,'Základní kolo'!$A$7:$M$72,5,FALSE)),"",VLOOKUP($A26,'Základní kolo'!$A$7:$M$72,5,FALSE))</f>
        <v>20</v>
      </c>
      <c r="C26" s="42">
        <f>IF(ISERROR(VLOOKUP($A26,'Základní kolo'!$A$7:$M$72,6,FALSE)),"",VLOOKUP($A26,'Základní kolo'!$A$7:$M$72,6,FALSE))</f>
        <v>4</v>
      </c>
      <c r="D26" s="43">
        <f>IF(ISERROR(VLOOKUP($A26,'Základní kolo'!$A$7:$M$72,7,FALSE)),"",VLOOKUP($A26,'Základní kolo'!$A$7:$M$72,7,FALSE))</f>
        <v>55212</v>
      </c>
      <c r="E26" s="44" t="str">
        <f>IF(ISERROR(VLOOKUP($A26,'Základní kolo'!$A$7:$M$72,8,FALSE)),"",VLOOKUP($A26,'Základní kolo'!$A$7:$M$72,8,FALSE))</f>
        <v>Minářová Karolína</v>
      </c>
      <c r="F26" s="43">
        <f>IF(ISERROR(VLOOKUP($A26,'Základní kolo'!$A$7:$M$72,9,FALSE)),"",VLOOKUP($A26,'Základní kolo'!$A$7:$M$72,9,FALSE))</f>
        <v>2005</v>
      </c>
      <c r="G26" s="44" t="str">
        <f>IF(ISERROR(VLOOKUP($A26,'Základní kolo'!$A$7:$M$72,10,FALSE)),"",VLOOKUP($A26,'Základní kolo'!$A$7:$M$72,10,FALSE))</f>
        <v>Horní Studénky</v>
      </c>
      <c r="H26" s="45">
        <f>IF(ISERROR(VLOOKUP($A26,'Základní kolo'!$A$7:$M$72,11,FALSE)),"",VLOOKUP($A26,'Základní kolo'!$A$7:$M$72,11,FALSE))</f>
        <v>21.1</v>
      </c>
      <c r="I26" s="45">
        <f>IF(ISERROR(VLOOKUP($A26,'Základní kolo'!$A$7:$M$72,12,FALSE)),"",VLOOKUP($A26,'Základní kolo'!$A$7:$M$72,12,FALSE))</f>
        <v>30.73</v>
      </c>
      <c r="J26" s="46">
        <f>IF(ISERROR(VLOOKUP($A26,'Základní kolo'!$A$7:$M$72,13,FALSE)),"",VLOOKUP($A26,'Základní kolo'!$A$7:$M$72,13,FALSE))</f>
        <v>21.1</v>
      </c>
    </row>
    <row r="27" spans="1:10" s="5" customFormat="1" ht="12.75">
      <c r="A27" s="5">
        <v>21</v>
      </c>
      <c r="B27" s="41">
        <f>IF(ISERROR(VLOOKUP($A27,'Základní kolo'!$A$7:$M$72,5,FALSE)),"",VLOOKUP($A27,'Základní kolo'!$A$7:$M$72,5,FALSE))</f>
        <v>21</v>
      </c>
      <c r="C27" s="42">
        <f>IF(ISERROR(VLOOKUP($A27,'Základní kolo'!$A$7:$M$72,6,FALSE)),"",VLOOKUP($A27,'Základní kolo'!$A$7:$M$72,6,FALSE))</f>
        <v>5</v>
      </c>
      <c r="D27" s="43">
        <f>IF(ISERROR(VLOOKUP($A27,'Základní kolo'!$A$7:$M$72,7,FALSE)),"",VLOOKUP($A27,'Základní kolo'!$A$7:$M$72,7,FALSE))</f>
        <v>30082</v>
      </c>
      <c r="E27" s="44" t="str">
        <f>IF(ISERROR(VLOOKUP($A27,'Základní kolo'!$A$7:$M$72,8,FALSE)),"",VLOOKUP($A27,'Základní kolo'!$A$7:$M$72,8,FALSE))</f>
        <v>Holinková Tereza</v>
      </c>
      <c r="F27" s="43">
        <f>IF(ISERROR(VLOOKUP($A27,'Základní kolo'!$A$7:$M$72,9,FALSE)),"",VLOOKUP($A27,'Základní kolo'!$A$7:$M$72,9,FALSE))</f>
        <v>2006</v>
      </c>
      <c r="G27" s="44" t="str">
        <f>IF(ISERROR(VLOOKUP($A27,'Základní kolo'!$A$7:$M$72,10,FALSE)),"",VLOOKUP($A27,'Základní kolo'!$A$7:$M$72,10,FALSE))</f>
        <v>Bludov</v>
      </c>
      <c r="H27" s="45">
        <f>IF(ISERROR(VLOOKUP($A27,'Základní kolo'!$A$7:$M$72,11,FALSE)),"",VLOOKUP($A27,'Základní kolo'!$A$7:$M$72,11,FALSE))</f>
        <v>21.61</v>
      </c>
      <c r="I27" s="45">
        <f>IF(ISERROR(VLOOKUP($A27,'Základní kolo'!$A$7:$M$72,12,FALSE)),"",VLOOKUP($A27,'Základní kolo'!$A$7:$M$72,12,FALSE))</f>
        <v>21.4</v>
      </c>
      <c r="J27" s="46">
        <f>IF(ISERROR(VLOOKUP($A27,'Základní kolo'!$A$7:$M$72,13,FALSE)),"",VLOOKUP($A27,'Základní kolo'!$A$7:$M$72,13,FALSE))</f>
        <v>21.4</v>
      </c>
    </row>
    <row r="28" spans="1:10" s="5" customFormat="1" ht="12.75">
      <c r="A28" s="5">
        <v>22</v>
      </c>
      <c r="B28" s="41">
        <f>IF(ISERROR(VLOOKUP($A28,'Základní kolo'!$A$7:$M$72,5,FALSE)),"",VLOOKUP($A28,'Základní kolo'!$A$7:$M$72,5,FALSE))</f>
        <v>22</v>
      </c>
      <c r="C28" s="42">
        <f>IF(ISERROR(VLOOKUP($A28,'Základní kolo'!$A$7:$M$72,6,FALSE)),"",VLOOKUP($A28,'Základní kolo'!$A$7:$M$72,6,FALSE))</f>
        <v>30</v>
      </c>
      <c r="D28" s="43">
        <f>IF(ISERROR(VLOOKUP($A28,'Základní kolo'!$A$7:$M$72,7,FALSE)),"",VLOOKUP($A28,'Základní kolo'!$A$7:$M$72,7,FALSE))</f>
        <v>60542</v>
      </c>
      <c r="E28" s="44" t="str">
        <f>IF(ISERROR(VLOOKUP($A28,'Základní kolo'!$A$7:$M$72,8,FALSE)),"",VLOOKUP($A28,'Základní kolo'!$A$7:$M$72,8,FALSE))</f>
        <v>Mikulášková Eva</v>
      </c>
      <c r="F28" s="43">
        <f>IF(ISERROR(VLOOKUP($A28,'Základní kolo'!$A$7:$M$72,9,FALSE)),"",VLOOKUP($A28,'Základní kolo'!$A$7:$M$72,9,FALSE))</f>
        <v>2006</v>
      </c>
      <c r="G28" s="44" t="str">
        <f>IF(ISERROR(VLOOKUP($A28,'Základní kolo'!$A$7:$M$72,10,FALSE)),"",VLOOKUP($A28,'Základní kolo'!$A$7:$M$72,10,FALSE))</f>
        <v>Těchov</v>
      </c>
      <c r="H28" s="45">
        <f>IF(ISERROR(VLOOKUP($A28,'Základní kolo'!$A$7:$M$72,11,FALSE)),"",VLOOKUP($A28,'Základní kolo'!$A$7:$M$72,11,FALSE))</f>
        <v>30.53</v>
      </c>
      <c r="I28" s="45">
        <f>IF(ISERROR(VLOOKUP($A28,'Základní kolo'!$A$7:$M$72,12,FALSE)),"",VLOOKUP($A28,'Základní kolo'!$A$7:$M$72,12,FALSE))</f>
        <v>21.53</v>
      </c>
      <c r="J28" s="46">
        <f>IF(ISERROR(VLOOKUP($A28,'Základní kolo'!$A$7:$M$72,13,FALSE)),"",VLOOKUP($A28,'Základní kolo'!$A$7:$M$72,13,FALSE))</f>
        <v>21.53</v>
      </c>
    </row>
    <row r="29" spans="1:10" s="5" customFormat="1" ht="12.75">
      <c r="A29" s="5">
        <v>23</v>
      </c>
      <c r="B29" s="41">
        <f>IF(ISERROR(VLOOKUP($A29,'Základní kolo'!$A$7:$M$72,5,FALSE)),"",VLOOKUP($A29,'Základní kolo'!$A$7:$M$72,5,FALSE))</f>
        <v>23</v>
      </c>
      <c r="C29" s="42">
        <f>IF(ISERROR(VLOOKUP($A29,'Základní kolo'!$A$7:$M$72,6,FALSE)),"",VLOOKUP($A29,'Základní kolo'!$A$7:$M$72,6,FALSE))</f>
        <v>7</v>
      </c>
      <c r="D29" s="43">
        <f>IF(ISERROR(VLOOKUP($A29,'Základní kolo'!$A$7:$M$72,7,FALSE)),"",VLOOKUP($A29,'Základní kolo'!$A$7:$M$72,7,FALSE))</f>
        <v>19752</v>
      </c>
      <c r="E29" s="44" t="str">
        <f>IF(ISERROR(VLOOKUP($A29,'Základní kolo'!$A$7:$M$72,8,FALSE)),"",VLOOKUP($A29,'Základní kolo'!$A$7:$M$72,8,FALSE))</f>
        <v>Kotásková Bára</v>
      </c>
      <c r="F29" s="43">
        <f>IF(ISERROR(VLOOKUP($A29,'Základní kolo'!$A$7:$M$72,9,FALSE)),"",VLOOKUP($A29,'Základní kolo'!$A$7:$M$72,9,FALSE))</f>
        <v>2005</v>
      </c>
      <c r="G29" s="44" t="str">
        <f>IF(ISERROR(VLOOKUP($A29,'Základní kolo'!$A$7:$M$72,10,FALSE)),"",VLOOKUP($A29,'Základní kolo'!$A$7:$M$72,10,FALSE))</f>
        <v>Raškovice</v>
      </c>
      <c r="H29" s="45">
        <f>IF(ISERROR(VLOOKUP($A29,'Základní kolo'!$A$7:$M$72,11,FALSE)),"",VLOOKUP($A29,'Základní kolo'!$A$7:$M$72,11,FALSE))</f>
        <v>22.18</v>
      </c>
      <c r="I29" s="45">
        <f>IF(ISERROR(VLOOKUP($A29,'Základní kolo'!$A$7:$M$72,12,FALSE)),"",VLOOKUP($A29,'Základní kolo'!$A$7:$M$72,12,FALSE))</f>
        <v>21.99</v>
      </c>
      <c r="J29" s="46">
        <f>IF(ISERROR(VLOOKUP($A29,'Základní kolo'!$A$7:$M$72,13,FALSE)),"",VLOOKUP($A29,'Základní kolo'!$A$7:$M$72,13,FALSE))</f>
        <v>21.99</v>
      </c>
    </row>
    <row r="30" spans="1:10" s="5" customFormat="1" ht="12.75">
      <c r="A30" s="5">
        <v>24</v>
      </c>
      <c r="B30" s="41">
        <f>IF(ISERROR(VLOOKUP($A30,'Základní kolo'!$A$7:$M$72,5,FALSE)),"",VLOOKUP($A30,'Základní kolo'!$A$7:$M$72,5,FALSE))</f>
        <v>24</v>
      </c>
      <c r="C30" s="42">
        <f>IF(ISERROR(VLOOKUP($A30,'Základní kolo'!$A$7:$M$72,6,FALSE)),"",VLOOKUP($A30,'Základní kolo'!$A$7:$M$72,6,FALSE))</f>
        <v>22</v>
      </c>
      <c r="D30" s="43">
        <f>IF(ISERROR(VLOOKUP($A30,'Základní kolo'!$A$7:$M$72,7,FALSE)),"",VLOOKUP($A30,'Základní kolo'!$A$7:$M$72,7,FALSE))</f>
        <v>63212</v>
      </c>
      <c r="E30" s="44" t="str">
        <f>IF(ISERROR(VLOOKUP($A30,'Základní kolo'!$A$7:$M$72,8,FALSE)),"",VLOOKUP($A30,'Základní kolo'!$A$7:$M$72,8,FALSE))</f>
        <v>Machajová Laura</v>
      </c>
      <c r="F30" s="43">
        <f>IF(ISERROR(VLOOKUP($A30,'Základní kolo'!$A$7:$M$72,9,FALSE)),"",VLOOKUP($A30,'Základní kolo'!$A$7:$M$72,9,FALSE))</f>
        <v>2005</v>
      </c>
      <c r="G30" s="44" t="str">
        <f>IF(ISERROR(VLOOKUP($A30,'Základní kolo'!$A$7:$M$72,10,FALSE)),"",VLOOKUP($A30,'Základní kolo'!$A$7:$M$72,10,FALSE))</f>
        <v>Nedaříž</v>
      </c>
      <c r="H30" s="45">
        <f>IF(ISERROR(VLOOKUP($A30,'Základní kolo'!$A$7:$M$72,11,FALSE)),"",VLOOKUP($A30,'Základní kolo'!$A$7:$M$72,11,FALSE))</f>
        <v>22.15</v>
      </c>
      <c r="I30" s="45">
        <f>IF(ISERROR(VLOOKUP($A30,'Základní kolo'!$A$7:$M$72,12,FALSE)),"",VLOOKUP($A30,'Základní kolo'!$A$7:$M$72,12,FALSE))</f>
        <v>23.13</v>
      </c>
      <c r="J30" s="46">
        <f>IF(ISERROR(VLOOKUP($A30,'Základní kolo'!$A$7:$M$72,13,FALSE)),"",VLOOKUP($A30,'Základní kolo'!$A$7:$M$72,13,FALSE))</f>
        <v>22.15</v>
      </c>
    </row>
    <row r="31" spans="1:10" s="5" customFormat="1" ht="12.75">
      <c r="A31" s="5">
        <v>25</v>
      </c>
      <c r="B31" s="41">
        <f>IF(ISERROR(VLOOKUP($A31,'Základní kolo'!$A$7:$M$72,5,FALSE)),"",VLOOKUP($A31,'Základní kolo'!$A$7:$M$72,5,FALSE))</f>
        <v>25</v>
      </c>
      <c r="C31" s="42">
        <f>IF(ISERROR(VLOOKUP($A31,'Základní kolo'!$A$7:$M$72,6,FALSE)),"",VLOOKUP($A31,'Základní kolo'!$A$7:$M$72,6,FALSE))</f>
        <v>6</v>
      </c>
      <c r="D31" s="43">
        <f>IF(ISERROR(VLOOKUP($A31,'Základní kolo'!$A$7:$M$72,7,FALSE)),"",VLOOKUP($A31,'Základní kolo'!$A$7:$M$72,7,FALSE))</f>
        <v>63312</v>
      </c>
      <c r="E31" s="44" t="str">
        <f>IF(ISERROR(VLOOKUP($A31,'Základní kolo'!$A$7:$M$72,8,FALSE)),"",VLOOKUP($A31,'Základní kolo'!$A$7:$M$72,8,FALSE))</f>
        <v>Báňová Adéla</v>
      </c>
      <c r="F31" s="43">
        <f>IF(ISERROR(VLOOKUP($A31,'Základní kolo'!$A$7:$M$72,9,FALSE)),"",VLOOKUP($A31,'Základní kolo'!$A$7:$M$72,9,FALSE))</f>
        <v>2005</v>
      </c>
      <c r="G31" s="44" t="str">
        <f>IF(ISERROR(VLOOKUP($A31,'Základní kolo'!$A$7:$M$72,10,FALSE)),"",VLOOKUP($A31,'Základní kolo'!$A$7:$M$72,10,FALSE))</f>
        <v>Štěměchy</v>
      </c>
      <c r="H31" s="45">
        <f>IF(ISERROR(VLOOKUP($A31,'Základní kolo'!$A$7:$M$72,11,FALSE)),"",VLOOKUP($A31,'Základní kolo'!$A$7:$M$72,11,FALSE))</f>
        <v>23.72</v>
      </c>
      <c r="I31" s="45">
        <f>IF(ISERROR(VLOOKUP($A31,'Základní kolo'!$A$7:$M$72,12,FALSE)),"",VLOOKUP($A31,'Základní kolo'!$A$7:$M$72,12,FALSE))</f>
        <v>23.53</v>
      </c>
      <c r="J31" s="46">
        <f>IF(ISERROR(VLOOKUP($A31,'Základní kolo'!$A$7:$M$72,13,FALSE)),"",VLOOKUP($A31,'Základní kolo'!$A$7:$M$72,13,FALSE))</f>
        <v>23.53</v>
      </c>
    </row>
    <row r="32" spans="1:10" s="5" customFormat="1" ht="12.75">
      <c r="A32" s="5">
        <v>26</v>
      </c>
      <c r="B32" s="41">
        <f>IF(ISERROR(VLOOKUP($A32,'Základní kolo'!$A$7:$M$72,5,FALSE)),"",VLOOKUP($A32,'Základní kolo'!$A$7:$M$72,5,FALSE))</f>
        <v>26</v>
      </c>
      <c r="C32" s="42">
        <f>IF(ISERROR(VLOOKUP($A32,'Základní kolo'!$A$7:$M$72,6,FALSE)),"",VLOOKUP($A32,'Základní kolo'!$A$7:$M$72,6,FALSE))</f>
        <v>24</v>
      </c>
      <c r="D32" s="43">
        <f>IF(ISERROR(VLOOKUP($A32,'Základní kolo'!$A$7:$M$72,7,FALSE)),"",VLOOKUP($A32,'Základní kolo'!$A$7:$M$72,7,FALSE))</f>
        <v>0</v>
      </c>
      <c r="E32" s="44" t="str">
        <f>IF(ISERROR(VLOOKUP($A32,'Základní kolo'!$A$7:$M$72,8,FALSE)),"",VLOOKUP($A32,'Základní kolo'!$A$7:$M$72,8,FALSE))</f>
        <v>Magerová Kristýna</v>
      </c>
      <c r="F32" s="43">
        <f>IF(ISERROR(VLOOKUP($A32,'Základní kolo'!$A$7:$M$72,9,FALSE)),"",VLOOKUP($A32,'Základní kolo'!$A$7:$M$72,9,FALSE))</f>
        <v>2006</v>
      </c>
      <c r="G32" s="44" t="str">
        <f>IF(ISERROR(VLOOKUP($A32,'Základní kolo'!$A$7:$M$72,10,FALSE)),"",VLOOKUP($A32,'Základní kolo'!$A$7:$M$72,10,FALSE))</f>
        <v>Dolní Životice</v>
      </c>
      <c r="H32" s="45" t="str">
        <f>IF(ISERROR(VLOOKUP($A32,'Základní kolo'!$A$7:$M$72,11,FALSE)),"",VLOOKUP($A32,'Základní kolo'!$A$7:$M$72,11,FALSE))</f>
        <v>NP</v>
      </c>
      <c r="I32" s="45">
        <f>IF(ISERROR(VLOOKUP($A32,'Základní kolo'!$A$7:$M$72,12,FALSE)),"",VLOOKUP($A32,'Základní kolo'!$A$7:$M$72,12,FALSE))</f>
        <v>28.15</v>
      </c>
      <c r="J32" s="46">
        <f>IF(ISERROR(VLOOKUP($A32,'Základní kolo'!$A$7:$M$72,13,FALSE)),"",VLOOKUP($A32,'Základní kolo'!$A$7:$M$72,13,FALSE))</f>
        <v>28.15</v>
      </c>
    </row>
    <row r="33" spans="1:10" s="5" customFormat="1" ht="12.75">
      <c r="A33" s="5">
        <v>27</v>
      </c>
      <c r="B33" s="41">
        <f>IF(ISERROR(VLOOKUP($A33,'Základní kolo'!$A$7:$M$72,5,FALSE)),"",VLOOKUP($A33,'Základní kolo'!$A$7:$M$72,5,FALSE))</f>
        <v>27</v>
      </c>
      <c r="C33" s="42">
        <f>IF(ISERROR(VLOOKUP($A33,'Základní kolo'!$A$7:$M$72,6,FALSE)),"",VLOOKUP($A33,'Základní kolo'!$A$7:$M$72,6,FALSE))</f>
        <v>28</v>
      </c>
      <c r="D33" s="43">
        <f>IF(ISERROR(VLOOKUP($A33,'Základní kolo'!$A$7:$M$72,7,FALSE)),"",VLOOKUP($A33,'Základní kolo'!$A$7:$M$72,7,FALSE))</f>
        <v>55202</v>
      </c>
      <c r="E33" s="44" t="str">
        <f>IF(ISERROR(VLOOKUP($A33,'Základní kolo'!$A$7:$M$72,8,FALSE)),"",VLOOKUP($A33,'Základní kolo'!$A$7:$M$72,8,FALSE))</f>
        <v>Vlasáková Eva</v>
      </c>
      <c r="F33" s="43">
        <f>IF(ISERROR(VLOOKUP($A33,'Základní kolo'!$A$7:$M$72,9,FALSE)),"",VLOOKUP($A33,'Základní kolo'!$A$7:$M$72,9,FALSE))</f>
        <v>2005</v>
      </c>
      <c r="G33" s="44" t="str">
        <f>IF(ISERROR(VLOOKUP($A33,'Základní kolo'!$A$7:$M$72,10,FALSE)),"",VLOOKUP($A33,'Základní kolo'!$A$7:$M$72,10,FALSE))</f>
        <v>Pardubice-město</v>
      </c>
      <c r="H33" s="45">
        <f>IF(ISERROR(VLOOKUP($A33,'Základní kolo'!$A$7:$M$72,11,FALSE)),"",VLOOKUP($A33,'Základní kolo'!$A$7:$M$72,11,FALSE))</f>
        <v>30.05</v>
      </c>
      <c r="I33" s="45">
        <f>IF(ISERROR(VLOOKUP($A33,'Základní kolo'!$A$7:$M$72,12,FALSE)),"",VLOOKUP($A33,'Základní kolo'!$A$7:$M$72,12,FALSE))</f>
        <v>29.29</v>
      </c>
      <c r="J33" s="46">
        <f>IF(ISERROR(VLOOKUP($A33,'Základní kolo'!$A$7:$M$72,13,FALSE)),"",VLOOKUP($A33,'Základní kolo'!$A$7:$M$72,13,FALSE))</f>
        <v>29.29</v>
      </c>
    </row>
    <row r="34" spans="1:10" s="5" customFormat="1" ht="12.75">
      <c r="A34" s="5">
        <v>28</v>
      </c>
      <c r="B34" s="41">
        <f>IF(ISERROR(VLOOKUP($A34,'Základní kolo'!$A$7:$M$72,5,FALSE)),"",VLOOKUP($A34,'Základní kolo'!$A$7:$M$72,5,FALSE))</f>
        <v>28</v>
      </c>
      <c r="C34" s="42">
        <f>IF(ISERROR(VLOOKUP($A34,'Základní kolo'!$A$7:$M$72,6,FALSE)),"",VLOOKUP($A34,'Základní kolo'!$A$7:$M$72,6,FALSE))</f>
        <v>1</v>
      </c>
      <c r="D34" s="43">
        <f>IF(ISERROR(VLOOKUP($A34,'Základní kolo'!$A$7:$M$72,7,FALSE)),"",VLOOKUP($A34,'Základní kolo'!$A$7:$M$72,7,FALSE))</f>
        <v>23452</v>
      </c>
      <c r="E34" s="44" t="str">
        <f>IF(ISERROR(VLOOKUP($A34,'Základní kolo'!$A$7:$M$72,8,FALSE)),"",VLOOKUP($A34,'Základní kolo'!$A$7:$M$72,8,FALSE))</f>
        <v>Bendová Anna</v>
      </c>
      <c r="F34" s="43">
        <f>IF(ISERROR(VLOOKUP($A34,'Základní kolo'!$A$7:$M$72,9,FALSE)),"",VLOOKUP($A34,'Základní kolo'!$A$7:$M$72,9,FALSE))</f>
        <v>2006</v>
      </c>
      <c r="G34" s="44" t="str">
        <f>IF(ISERROR(VLOOKUP($A34,'Základní kolo'!$A$7:$M$72,10,FALSE)),"",VLOOKUP($A34,'Základní kolo'!$A$7:$M$72,10,FALSE))</f>
        <v>Komárov</v>
      </c>
      <c r="H34" s="45" t="str">
        <f>IF(ISERROR(VLOOKUP($A34,'Základní kolo'!$A$7:$M$72,11,FALSE)),"",VLOOKUP($A34,'Základní kolo'!$A$7:$M$72,11,FALSE))</f>
        <v>DNF</v>
      </c>
      <c r="I34" s="45" t="str">
        <f>IF(ISERROR(VLOOKUP($A34,'Základní kolo'!$A$7:$M$72,12,FALSE)),"",VLOOKUP($A34,'Základní kolo'!$A$7:$M$72,12,FALSE))</f>
        <v>DNF</v>
      </c>
      <c r="J34" s="46">
        <f>IF(ISERROR(VLOOKUP($A34,'Základní kolo'!$A$7:$M$72,13,FALSE)),"",VLOOKUP($A34,'Základní kolo'!$A$7:$M$72,13,FALSE))</f>
        <v>0</v>
      </c>
    </row>
    <row r="35" spans="1:10" s="5" customFormat="1" ht="12.75">
      <c r="A35" s="5">
        <v>29</v>
      </c>
      <c r="B35" s="41">
        <f>IF(ISERROR(VLOOKUP($A35,'Základní kolo'!$A$7:$M$72,5,FALSE)),"",VLOOKUP($A35,'Základní kolo'!$A$7:$M$72,5,FALSE))</f>
        <v>28</v>
      </c>
      <c r="C35" s="42">
        <f>IF(ISERROR(VLOOKUP($A35,'Základní kolo'!$A$7:$M$72,6,FALSE)),"",VLOOKUP($A35,'Základní kolo'!$A$7:$M$72,6,FALSE))</f>
        <v>13</v>
      </c>
      <c r="D35" s="43">
        <f>IF(ISERROR(VLOOKUP($A35,'Základní kolo'!$A$7:$M$72,7,FALSE)),"",VLOOKUP($A35,'Základní kolo'!$A$7:$M$72,7,FALSE))</f>
        <v>60702</v>
      </c>
      <c r="E35" s="44" t="str">
        <f>IF(ISERROR(VLOOKUP($A35,'Základní kolo'!$A$7:$M$72,8,FALSE)),"",VLOOKUP($A35,'Základní kolo'!$A$7:$M$72,8,FALSE))</f>
        <v>Valíková Veronika</v>
      </c>
      <c r="F35" s="43">
        <f>IF(ISERROR(VLOOKUP($A35,'Základní kolo'!$A$7:$M$72,9,FALSE)),"",VLOOKUP($A35,'Základní kolo'!$A$7:$M$72,9,FALSE))</f>
        <v>2006</v>
      </c>
      <c r="G35" s="44" t="str">
        <f>IF(ISERROR(VLOOKUP($A35,'Základní kolo'!$A$7:$M$72,10,FALSE)),"",VLOOKUP($A35,'Základní kolo'!$A$7:$M$72,10,FALSE))</f>
        <v>Budíkovice</v>
      </c>
      <c r="H35" s="45" t="str">
        <f>IF(ISERROR(VLOOKUP($A35,'Základní kolo'!$A$7:$M$72,11,FALSE)),"",VLOOKUP($A35,'Základní kolo'!$A$7:$M$72,11,FALSE))</f>
        <v>DNF</v>
      </c>
      <c r="I35" s="45" t="str">
        <f>IF(ISERROR(VLOOKUP($A35,'Základní kolo'!$A$7:$M$72,12,FALSE)),"",VLOOKUP($A35,'Základní kolo'!$A$7:$M$72,12,FALSE))</f>
        <v>DNF</v>
      </c>
      <c r="J35" s="46">
        <f>IF(ISERROR(VLOOKUP($A35,'Základní kolo'!$A$7:$M$72,13,FALSE)),"",VLOOKUP($A35,'Základní kolo'!$A$7:$M$72,13,FALSE))</f>
        <v>0</v>
      </c>
    </row>
    <row r="36" spans="1:10" s="5" customFormat="1" ht="12.75">
      <c r="A36" s="5">
        <v>30</v>
      </c>
      <c r="B36" s="41">
        <f>IF(ISERROR(VLOOKUP($A36,'Základní kolo'!$A$7:$M$72,5,FALSE)),"",VLOOKUP($A36,'Základní kolo'!$A$7:$M$72,5,FALSE))</f>
        <v>28</v>
      </c>
      <c r="C36" s="42">
        <f>IF(ISERROR(VLOOKUP($A36,'Základní kolo'!$A$7:$M$72,6,FALSE)),"",VLOOKUP($A36,'Základní kolo'!$A$7:$M$72,6,FALSE))</f>
        <v>18</v>
      </c>
      <c r="D36" s="43">
        <f>IF(ISERROR(VLOOKUP($A36,'Základní kolo'!$A$7:$M$72,7,FALSE)),"",VLOOKUP($A36,'Základní kolo'!$A$7:$M$72,7,FALSE))</f>
        <v>56572</v>
      </c>
      <c r="E36" s="44" t="str">
        <f>IF(ISERROR(VLOOKUP($A36,'Základní kolo'!$A$7:$M$72,8,FALSE)),"",VLOOKUP($A36,'Základní kolo'!$A$7:$M$72,8,FALSE))</f>
        <v>Vlčková Šárka</v>
      </c>
      <c r="F36" s="43">
        <f>IF(ISERROR(VLOOKUP($A36,'Základní kolo'!$A$7:$M$72,9,FALSE)),"",VLOOKUP($A36,'Základní kolo'!$A$7:$M$72,9,FALSE))</f>
        <v>2006</v>
      </c>
      <c r="G36" s="44" t="str">
        <f>IF(ISERROR(VLOOKUP($A36,'Základní kolo'!$A$7:$M$72,10,FALSE)),"",VLOOKUP($A36,'Základní kolo'!$A$7:$M$72,10,FALSE))</f>
        <v>Jílovice</v>
      </c>
      <c r="H36" s="45" t="str">
        <f>IF(ISERROR(VLOOKUP($A36,'Základní kolo'!$A$7:$M$72,11,FALSE)),"",VLOOKUP($A36,'Základní kolo'!$A$7:$M$72,11,FALSE))</f>
        <v>DNF</v>
      </c>
      <c r="I36" s="45" t="str">
        <f>IF(ISERROR(VLOOKUP($A36,'Základní kolo'!$A$7:$M$72,12,FALSE)),"",VLOOKUP($A36,'Základní kolo'!$A$7:$M$72,12,FALSE))</f>
        <v>DNF</v>
      </c>
      <c r="J36" s="46">
        <f>IF(ISERROR(VLOOKUP($A36,'Základní kolo'!$A$7:$M$72,13,FALSE)),"",VLOOKUP($A36,'Základní kolo'!$A$7:$M$72,13,FALSE))</f>
        <v>0</v>
      </c>
    </row>
    <row r="37" spans="1:10" s="5" customFormat="1" ht="12.75">
      <c r="A37" s="5">
        <v>31</v>
      </c>
      <c r="B37" s="41">
        <f>IF(ISERROR(VLOOKUP($A37,'Základní kolo'!$A$7:$M$72,5,FALSE)),"",VLOOKUP($A37,'Základní kolo'!$A$7:$M$72,5,FALSE))</f>
        <v>28</v>
      </c>
      <c r="C37" s="42">
        <f>IF(ISERROR(VLOOKUP($A37,'Základní kolo'!$A$7:$M$72,6,FALSE)),"",VLOOKUP($A37,'Základní kolo'!$A$7:$M$72,6,FALSE))</f>
        <v>23</v>
      </c>
      <c r="D37" s="43">
        <f>IF(ISERROR(VLOOKUP($A37,'Základní kolo'!$A$7:$M$72,7,FALSE)),"",VLOOKUP($A37,'Základní kolo'!$A$7:$M$72,7,FALSE))</f>
        <v>47172</v>
      </c>
      <c r="E37" s="44" t="str">
        <f>IF(ISERROR(VLOOKUP($A37,'Základní kolo'!$A$7:$M$72,8,FALSE)),"",VLOOKUP($A37,'Základní kolo'!$A$7:$M$72,8,FALSE))</f>
        <v>Skalická Eliška</v>
      </c>
      <c r="F37" s="43">
        <f>IF(ISERROR(VLOOKUP($A37,'Základní kolo'!$A$7:$M$72,9,FALSE)),"",VLOOKUP($A37,'Základní kolo'!$A$7:$M$72,9,FALSE))</f>
        <v>2005</v>
      </c>
      <c r="G37" s="44" t="str">
        <f>IF(ISERROR(VLOOKUP($A37,'Základní kolo'!$A$7:$M$72,10,FALSE)),"",VLOOKUP($A37,'Základní kolo'!$A$7:$M$72,10,FALSE))</f>
        <v>Nechvalice</v>
      </c>
      <c r="H37" s="45" t="str">
        <f>IF(ISERROR(VLOOKUP($A37,'Základní kolo'!$A$7:$M$72,11,FALSE)),"",VLOOKUP($A37,'Základní kolo'!$A$7:$M$72,11,FALSE))</f>
        <v>DNF</v>
      </c>
      <c r="I37" s="45" t="str">
        <f>IF(ISERROR(VLOOKUP($A37,'Základní kolo'!$A$7:$M$72,12,FALSE)),"",VLOOKUP($A37,'Základní kolo'!$A$7:$M$72,12,FALSE))</f>
        <v>DNF</v>
      </c>
      <c r="J37" s="46">
        <f>IF(ISERROR(VLOOKUP($A37,'Základní kolo'!$A$7:$M$72,13,FALSE)),"",VLOOKUP($A37,'Základní kolo'!$A$7:$M$72,13,FALSE))</f>
        <v>0</v>
      </c>
    </row>
    <row r="38" spans="1:10" s="5" customFormat="1" ht="12.75">
      <c r="A38" s="5">
        <v>32</v>
      </c>
      <c r="B38" s="41">
        <f>IF(ISERROR(VLOOKUP($A38,'Základní kolo'!$A$7:$M$72,5,FALSE)),"",VLOOKUP($A38,'Základní kolo'!$A$7:$M$72,5,FALSE))</f>
        <v>28</v>
      </c>
      <c r="C38" s="42">
        <f>IF(ISERROR(VLOOKUP($A38,'Základní kolo'!$A$7:$M$72,6,FALSE)),"",VLOOKUP($A38,'Základní kolo'!$A$7:$M$72,6,FALSE))</f>
        <v>31</v>
      </c>
      <c r="D38" s="43">
        <f>IF(ISERROR(VLOOKUP($A38,'Základní kolo'!$A$7:$M$72,7,FALSE)),"",VLOOKUP($A38,'Základní kolo'!$A$7:$M$72,7,FALSE))</f>
        <v>42122</v>
      </c>
      <c r="E38" s="44" t="str">
        <f>IF(ISERROR(VLOOKUP($A38,'Základní kolo'!$A$7:$M$72,8,FALSE)),"",VLOOKUP($A38,'Základní kolo'!$A$7:$M$72,8,FALSE))</f>
        <v>Kleinová Anna</v>
      </c>
      <c r="F38" s="43">
        <f>IF(ISERROR(VLOOKUP($A38,'Základní kolo'!$A$7:$M$72,9,FALSE)),"",VLOOKUP($A38,'Základní kolo'!$A$7:$M$72,9,FALSE))</f>
        <v>2005</v>
      </c>
      <c r="G38" s="44" t="str">
        <f>IF(ISERROR(VLOOKUP($A38,'Základní kolo'!$A$7:$M$72,10,FALSE)),"",VLOOKUP($A38,'Základní kolo'!$A$7:$M$72,10,FALSE))</f>
        <v>Úněšov</v>
      </c>
      <c r="H38" s="45" t="str">
        <f>IF(ISERROR(VLOOKUP($A38,'Základní kolo'!$A$7:$M$72,11,FALSE)),"",VLOOKUP($A38,'Základní kolo'!$A$7:$M$72,11,FALSE))</f>
        <v>DNF</v>
      </c>
      <c r="I38" s="45" t="str">
        <f>IF(ISERROR(VLOOKUP($A38,'Základní kolo'!$A$7:$M$72,12,FALSE)),"",VLOOKUP($A38,'Základní kolo'!$A$7:$M$72,12,FALSE))</f>
        <v>DNF</v>
      </c>
      <c r="J38" s="46">
        <f>IF(ISERROR(VLOOKUP($A38,'Základní kolo'!$A$7:$M$72,13,FALSE)),"",VLOOKUP($A38,'Základní kolo'!$A$7:$M$72,13,FALSE))</f>
        <v>0</v>
      </c>
    </row>
    <row r="39" spans="1:10" s="5" customFormat="1" ht="12.75">
      <c r="A39" s="5">
        <v>33</v>
      </c>
      <c r="B39" s="41">
        <f>IF(ISERROR(VLOOKUP($A39,'Základní kolo'!$A$7:$M$72,5,FALSE)),"",VLOOKUP($A39,'Základní kolo'!$A$7:$M$72,5,FALSE))</f>
      </c>
      <c r="C39" s="42">
        <f>IF(ISERROR(VLOOKUP($A39,'Základní kolo'!$A$7:$M$72,6,FALSE)),"",VLOOKUP($A39,'Základní kolo'!$A$7:$M$72,6,FALSE))</f>
      </c>
      <c r="D39" s="43">
        <f>IF(ISERROR(VLOOKUP($A39,'Základní kolo'!$A$7:$M$72,7,FALSE)),"",VLOOKUP($A39,'Základní kolo'!$A$7:$M$72,7,FALSE))</f>
      </c>
      <c r="E39" s="44">
        <f>IF(ISERROR(VLOOKUP($A39,'Základní kolo'!$A$7:$M$72,8,FALSE)),"",VLOOKUP($A39,'Základní kolo'!$A$7:$M$72,8,FALSE))</f>
      </c>
      <c r="F39" s="43">
        <f>IF(ISERROR(VLOOKUP($A39,'Základní kolo'!$A$7:$M$72,9,FALSE)),"",VLOOKUP($A39,'Základní kolo'!$A$7:$M$72,9,FALSE))</f>
      </c>
      <c r="G39" s="44">
        <f>IF(ISERROR(VLOOKUP($A39,'Základní kolo'!$A$7:$M$72,10,FALSE)),"",VLOOKUP($A39,'Základní kolo'!$A$7:$M$72,10,FALSE))</f>
      </c>
      <c r="H39" s="45">
        <f>IF(ISERROR(VLOOKUP($A39,'Základní kolo'!$A$7:$M$72,11,FALSE)),"",VLOOKUP($A39,'Základní kolo'!$A$7:$M$72,11,FALSE))</f>
      </c>
      <c r="I39" s="45">
        <f>IF(ISERROR(VLOOKUP($A39,'Základní kolo'!$A$7:$M$72,12,FALSE)),"",VLOOKUP($A39,'Základní kolo'!$A$7:$M$72,12,FALSE))</f>
      </c>
      <c r="J39" s="46">
        <f>IF(ISERROR(VLOOKUP($A39,'Základní kolo'!$A$7:$M$72,13,FALSE)),"",VLOOKUP($A39,'Základní kolo'!$A$7:$M$72,13,FALSE))</f>
      </c>
    </row>
    <row r="40" spans="1:10" s="5" customFormat="1" ht="12.75">
      <c r="A40" s="5">
        <v>34</v>
      </c>
      <c r="B40" s="41">
        <f>IF(ISERROR(VLOOKUP($A40,'Základní kolo'!$A$7:$M$72,5,FALSE)),"",VLOOKUP($A40,'Základní kolo'!$A$7:$M$72,5,FALSE))</f>
      </c>
      <c r="C40" s="42">
        <f>IF(ISERROR(VLOOKUP($A40,'Základní kolo'!$A$7:$M$72,6,FALSE)),"",VLOOKUP($A40,'Základní kolo'!$A$7:$M$72,6,FALSE))</f>
      </c>
      <c r="D40" s="43">
        <f>IF(ISERROR(VLOOKUP($A40,'Základní kolo'!$A$7:$M$72,7,FALSE)),"",VLOOKUP($A40,'Základní kolo'!$A$7:$M$72,7,FALSE))</f>
      </c>
      <c r="E40" s="44">
        <f>IF(ISERROR(VLOOKUP($A40,'Základní kolo'!$A$7:$M$72,8,FALSE)),"",VLOOKUP($A40,'Základní kolo'!$A$7:$M$72,8,FALSE))</f>
      </c>
      <c r="F40" s="43">
        <f>IF(ISERROR(VLOOKUP($A40,'Základní kolo'!$A$7:$M$72,9,FALSE)),"",VLOOKUP($A40,'Základní kolo'!$A$7:$M$72,9,FALSE))</f>
      </c>
      <c r="G40" s="44">
        <f>IF(ISERROR(VLOOKUP($A40,'Základní kolo'!$A$7:$M$72,10,FALSE)),"",VLOOKUP($A40,'Základní kolo'!$A$7:$M$72,10,FALSE))</f>
      </c>
      <c r="H40" s="45">
        <f>IF(ISERROR(VLOOKUP($A40,'Základní kolo'!$A$7:$M$72,11,FALSE)),"",VLOOKUP($A40,'Základní kolo'!$A$7:$M$72,11,FALSE))</f>
      </c>
      <c r="I40" s="45">
        <f>IF(ISERROR(VLOOKUP($A40,'Základní kolo'!$A$7:$M$72,12,FALSE)),"",VLOOKUP($A40,'Základní kolo'!$A$7:$M$72,12,FALSE))</f>
      </c>
      <c r="J40" s="46">
        <f>IF(ISERROR(VLOOKUP($A40,'Základní kolo'!$A$7:$M$72,13,FALSE)),"",VLOOKUP($A40,'Základní kolo'!$A$7:$M$72,13,FALSE))</f>
      </c>
    </row>
    <row r="41" spans="1:10" s="5" customFormat="1" ht="12.75">
      <c r="A41" s="5">
        <v>35</v>
      </c>
      <c r="B41" s="41">
        <f>IF(ISERROR(VLOOKUP($A41,'Základní kolo'!$A$7:$M$72,5,FALSE)),"",VLOOKUP($A41,'Základní kolo'!$A$7:$M$72,5,FALSE))</f>
      </c>
      <c r="C41" s="42">
        <f>IF(ISERROR(VLOOKUP($A41,'Základní kolo'!$A$7:$M$72,6,FALSE)),"",VLOOKUP($A41,'Základní kolo'!$A$7:$M$72,6,FALSE))</f>
      </c>
      <c r="D41" s="43">
        <f>IF(ISERROR(VLOOKUP($A41,'Základní kolo'!$A$7:$M$72,7,FALSE)),"",VLOOKUP($A41,'Základní kolo'!$A$7:$M$72,7,FALSE))</f>
      </c>
      <c r="E41" s="44">
        <f>IF(ISERROR(VLOOKUP($A41,'Základní kolo'!$A$7:$M$72,8,FALSE)),"",VLOOKUP($A41,'Základní kolo'!$A$7:$M$72,8,FALSE))</f>
      </c>
      <c r="F41" s="43">
        <f>IF(ISERROR(VLOOKUP($A41,'Základní kolo'!$A$7:$M$72,9,FALSE)),"",VLOOKUP($A41,'Základní kolo'!$A$7:$M$72,9,FALSE))</f>
      </c>
      <c r="G41" s="44">
        <f>IF(ISERROR(VLOOKUP($A41,'Základní kolo'!$A$7:$M$72,10,FALSE)),"",VLOOKUP($A41,'Základní kolo'!$A$7:$M$72,10,FALSE))</f>
      </c>
      <c r="H41" s="45">
        <f>IF(ISERROR(VLOOKUP($A41,'Základní kolo'!$A$7:$M$72,11,FALSE)),"",VLOOKUP($A41,'Základní kolo'!$A$7:$M$72,11,FALSE))</f>
      </c>
      <c r="I41" s="45">
        <f>IF(ISERROR(VLOOKUP($A41,'Základní kolo'!$A$7:$M$72,12,FALSE)),"",VLOOKUP($A41,'Základní kolo'!$A$7:$M$72,12,FALSE))</f>
      </c>
      <c r="J41" s="46">
        <f>IF(ISERROR(VLOOKUP($A41,'Základní kolo'!$A$7:$M$72,13,FALSE)),"",VLOOKUP($A41,'Základní kolo'!$A$7:$M$72,13,FALSE))</f>
      </c>
    </row>
    <row r="42" spans="1:10" s="5" customFormat="1" ht="12.75">
      <c r="A42" s="5">
        <v>36</v>
      </c>
      <c r="B42" s="41">
        <f>IF(ISERROR(VLOOKUP($A42,'Základní kolo'!$A$7:$M$72,5,FALSE)),"",VLOOKUP($A42,'Základní kolo'!$A$7:$M$72,5,FALSE))</f>
      </c>
      <c r="C42" s="42">
        <f>IF(ISERROR(VLOOKUP($A42,'Základní kolo'!$A$7:$M$72,6,FALSE)),"",VLOOKUP($A42,'Základní kolo'!$A$7:$M$72,6,FALSE))</f>
      </c>
      <c r="D42" s="43">
        <f>IF(ISERROR(VLOOKUP($A42,'Základní kolo'!$A$7:$M$72,7,FALSE)),"",VLOOKUP($A42,'Základní kolo'!$A$7:$M$72,7,FALSE))</f>
      </c>
      <c r="E42" s="44">
        <f>IF(ISERROR(VLOOKUP($A42,'Základní kolo'!$A$7:$M$72,8,FALSE)),"",VLOOKUP($A42,'Základní kolo'!$A$7:$M$72,8,FALSE))</f>
      </c>
      <c r="F42" s="43">
        <f>IF(ISERROR(VLOOKUP($A42,'Základní kolo'!$A$7:$M$72,9,FALSE)),"",VLOOKUP($A42,'Základní kolo'!$A$7:$M$72,9,FALSE))</f>
      </c>
      <c r="G42" s="44">
        <f>IF(ISERROR(VLOOKUP($A42,'Základní kolo'!$A$7:$M$72,10,FALSE)),"",VLOOKUP($A42,'Základní kolo'!$A$7:$M$72,10,FALSE))</f>
      </c>
      <c r="H42" s="45">
        <f>IF(ISERROR(VLOOKUP($A42,'Základní kolo'!$A$7:$M$72,11,FALSE)),"",VLOOKUP($A42,'Základní kolo'!$A$7:$M$72,11,FALSE))</f>
      </c>
      <c r="I42" s="45">
        <f>IF(ISERROR(VLOOKUP($A42,'Základní kolo'!$A$7:$M$72,12,FALSE)),"",VLOOKUP($A42,'Základní kolo'!$A$7:$M$72,12,FALSE))</f>
      </c>
      <c r="J42" s="46">
        <f>IF(ISERROR(VLOOKUP($A42,'Základní kolo'!$A$7:$M$72,13,FALSE)),"",VLOOKUP($A42,'Základní kolo'!$A$7:$M$72,13,FALSE))</f>
      </c>
    </row>
    <row r="43" spans="1:10" s="5" customFormat="1" ht="12.75">
      <c r="A43" s="5">
        <v>37</v>
      </c>
      <c r="B43" s="41">
        <f>IF(ISERROR(VLOOKUP($A43,'Základní kolo'!$A$7:$M$72,5,FALSE)),"",VLOOKUP($A43,'Základní kolo'!$A$7:$M$72,5,FALSE))</f>
      </c>
      <c r="C43" s="42">
        <f>IF(ISERROR(VLOOKUP($A43,'Základní kolo'!$A$7:$M$72,6,FALSE)),"",VLOOKUP($A43,'Základní kolo'!$A$7:$M$72,6,FALSE))</f>
      </c>
      <c r="D43" s="43">
        <f>IF(ISERROR(VLOOKUP($A43,'Základní kolo'!$A$7:$M$72,7,FALSE)),"",VLOOKUP($A43,'Základní kolo'!$A$7:$M$72,7,FALSE))</f>
      </c>
      <c r="E43" s="44">
        <f>IF(ISERROR(VLOOKUP($A43,'Základní kolo'!$A$7:$M$72,8,FALSE)),"",VLOOKUP($A43,'Základní kolo'!$A$7:$M$72,8,FALSE))</f>
      </c>
      <c r="F43" s="43">
        <f>IF(ISERROR(VLOOKUP($A43,'Základní kolo'!$A$7:$M$72,9,FALSE)),"",VLOOKUP($A43,'Základní kolo'!$A$7:$M$72,9,FALSE))</f>
      </c>
      <c r="G43" s="44">
        <f>IF(ISERROR(VLOOKUP($A43,'Základní kolo'!$A$7:$M$72,10,FALSE)),"",VLOOKUP($A43,'Základní kolo'!$A$7:$M$72,10,FALSE))</f>
      </c>
      <c r="H43" s="45">
        <f>IF(ISERROR(VLOOKUP($A43,'Základní kolo'!$A$7:$M$72,11,FALSE)),"",VLOOKUP($A43,'Základní kolo'!$A$7:$M$72,11,FALSE))</f>
      </c>
      <c r="I43" s="45">
        <f>IF(ISERROR(VLOOKUP($A43,'Základní kolo'!$A$7:$M$72,12,FALSE)),"",VLOOKUP($A43,'Základní kolo'!$A$7:$M$72,12,FALSE))</f>
      </c>
      <c r="J43" s="46">
        <f>IF(ISERROR(VLOOKUP($A43,'Základní kolo'!$A$7:$M$72,13,FALSE)),"",VLOOKUP($A43,'Základní kolo'!$A$7:$M$72,13,FALSE))</f>
      </c>
    </row>
    <row r="44" spans="1:10" s="5" customFormat="1" ht="12.75">
      <c r="A44" s="5">
        <v>38</v>
      </c>
      <c r="B44" s="41">
        <f>IF(ISERROR(VLOOKUP($A44,'Základní kolo'!$A$7:$M$72,5,FALSE)),"",VLOOKUP($A44,'Základní kolo'!$A$7:$M$72,5,FALSE))</f>
      </c>
      <c r="C44" s="42">
        <f>IF(ISERROR(VLOOKUP($A44,'Základní kolo'!$A$7:$M$72,6,FALSE)),"",VLOOKUP($A44,'Základní kolo'!$A$7:$M$72,6,FALSE))</f>
      </c>
      <c r="D44" s="43">
        <f>IF(ISERROR(VLOOKUP($A44,'Základní kolo'!$A$7:$M$72,7,FALSE)),"",VLOOKUP($A44,'Základní kolo'!$A$7:$M$72,7,FALSE))</f>
      </c>
      <c r="E44" s="44">
        <f>IF(ISERROR(VLOOKUP($A44,'Základní kolo'!$A$7:$M$72,8,FALSE)),"",VLOOKUP($A44,'Základní kolo'!$A$7:$M$72,8,FALSE))</f>
      </c>
      <c r="F44" s="43">
        <f>IF(ISERROR(VLOOKUP($A44,'Základní kolo'!$A$7:$M$72,9,FALSE)),"",VLOOKUP($A44,'Základní kolo'!$A$7:$M$72,9,FALSE))</f>
      </c>
      <c r="G44" s="44">
        <f>IF(ISERROR(VLOOKUP($A44,'Základní kolo'!$A$7:$M$72,10,FALSE)),"",VLOOKUP($A44,'Základní kolo'!$A$7:$M$72,10,FALSE))</f>
      </c>
      <c r="H44" s="45">
        <f>IF(ISERROR(VLOOKUP($A44,'Základní kolo'!$A$7:$M$72,11,FALSE)),"",VLOOKUP($A44,'Základní kolo'!$A$7:$M$72,11,FALSE))</f>
      </c>
      <c r="I44" s="45">
        <f>IF(ISERROR(VLOOKUP($A44,'Základní kolo'!$A$7:$M$72,12,FALSE)),"",VLOOKUP($A44,'Základní kolo'!$A$7:$M$72,12,FALSE))</f>
      </c>
      <c r="J44" s="46">
        <f>IF(ISERROR(VLOOKUP($A44,'Základní kolo'!$A$7:$M$72,13,FALSE)),"",VLOOKUP($A44,'Základní kolo'!$A$7:$M$72,13,FALSE))</f>
      </c>
    </row>
    <row r="45" spans="1:10" s="5" customFormat="1" ht="12.75">
      <c r="A45" s="5">
        <v>39</v>
      </c>
      <c r="B45" s="41">
        <f>IF(ISERROR(VLOOKUP($A45,'Základní kolo'!$A$7:$M$72,5,FALSE)),"",VLOOKUP($A45,'Základní kolo'!$A$7:$M$72,5,FALSE))</f>
      </c>
      <c r="C45" s="42">
        <f>IF(ISERROR(VLOOKUP($A45,'Základní kolo'!$A$7:$M$72,6,FALSE)),"",VLOOKUP($A45,'Základní kolo'!$A$7:$M$72,6,FALSE))</f>
      </c>
      <c r="D45" s="43">
        <f>IF(ISERROR(VLOOKUP($A45,'Základní kolo'!$A$7:$M$72,7,FALSE)),"",VLOOKUP($A45,'Základní kolo'!$A$7:$M$72,7,FALSE))</f>
      </c>
      <c r="E45" s="44">
        <f>IF(ISERROR(VLOOKUP($A45,'Základní kolo'!$A$7:$M$72,8,FALSE)),"",VLOOKUP($A45,'Základní kolo'!$A$7:$M$72,8,FALSE))</f>
      </c>
      <c r="F45" s="43">
        <f>IF(ISERROR(VLOOKUP($A45,'Základní kolo'!$A$7:$M$72,9,FALSE)),"",VLOOKUP($A45,'Základní kolo'!$A$7:$M$72,9,FALSE))</f>
      </c>
      <c r="G45" s="44">
        <f>IF(ISERROR(VLOOKUP($A45,'Základní kolo'!$A$7:$M$72,10,FALSE)),"",VLOOKUP($A45,'Základní kolo'!$A$7:$M$72,10,FALSE))</f>
      </c>
      <c r="H45" s="45">
        <f>IF(ISERROR(VLOOKUP($A45,'Základní kolo'!$A$7:$M$72,11,FALSE)),"",VLOOKUP($A45,'Základní kolo'!$A$7:$M$72,11,FALSE))</f>
      </c>
      <c r="I45" s="45">
        <f>IF(ISERROR(VLOOKUP($A45,'Základní kolo'!$A$7:$M$72,12,FALSE)),"",VLOOKUP($A45,'Základní kolo'!$A$7:$M$72,12,FALSE))</f>
      </c>
      <c r="J45" s="46">
        <f>IF(ISERROR(VLOOKUP($A45,'Základní kolo'!$A$7:$M$72,13,FALSE)),"",VLOOKUP($A45,'Základní kolo'!$A$7:$M$72,13,FALSE))</f>
      </c>
    </row>
    <row r="46" spans="1:10" s="5" customFormat="1" ht="12.75">
      <c r="A46" s="5">
        <v>40</v>
      </c>
      <c r="B46" s="41">
        <f>IF(ISERROR(VLOOKUP($A46,'Základní kolo'!$A$7:$M$72,5,FALSE)),"",VLOOKUP($A46,'Základní kolo'!$A$7:$M$72,5,FALSE))</f>
      </c>
      <c r="C46" s="42">
        <f>IF(ISERROR(VLOOKUP($A46,'Základní kolo'!$A$7:$M$72,6,FALSE)),"",VLOOKUP($A46,'Základní kolo'!$A$7:$M$72,6,FALSE))</f>
      </c>
      <c r="D46" s="43">
        <f>IF(ISERROR(VLOOKUP($A46,'Základní kolo'!$A$7:$M$72,7,FALSE)),"",VLOOKUP($A46,'Základní kolo'!$A$7:$M$72,7,FALSE))</f>
      </c>
      <c r="E46" s="44">
        <f>IF(ISERROR(VLOOKUP($A46,'Základní kolo'!$A$7:$M$72,8,FALSE)),"",VLOOKUP($A46,'Základní kolo'!$A$7:$M$72,8,FALSE))</f>
      </c>
      <c r="F46" s="43">
        <f>IF(ISERROR(VLOOKUP($A46,'Základní kolo'!$A$7:$M$72,9,FALSE)),"",VLOOKUP($A46,'Základní kolo'!$A$7:$M$72,9,FALSE))</f>
      </c>
      <c r="G46" s="44">
        <f>IF(ISERROR(VLOOKUP($A46,'Základní kolo'!$A$7:$M$72,10,FALSE)),"",VLOOKUP($A46,'Základní kolo'!$A$7:$M$72,10,FALSE))</f>
      </c>
      <c r="H46" s="45">
        <f>IF(ISERROR(VLOOKUP($A46,'Základní kolo'!$A$7:$M$72,11,FALSE)),"",VLOOKUP($A46,'Základní kolo'!$A$7:$M$72,11,FALSE))</f>
      </c>
      <c r="I46" s="45">
        <f>IF(ISERROR(VLOOKUP($A46,'Základní kolo'!$A$7:$M$72,12,FALSE)),"",VLOOKUP($A46,'Základní kolo'!$A$7:$M$72,12,FALSE))</f>
      </c>
      <c r="J46" s="46">
        <f>IF(ISERROR(VLOOKUP($A46,'Základní kolo'!$A$7:$M$72,13,FALSE)),"",VLOOKUP($A46,'Základní kolo'!$A$7:$M$72,13,FALSE))</f>
      </c>
    </row>
    <row r="47" spans="1:10" s="5" customFormat="1" ht="12.75">
      <c r="A47" s="5">
        <v>41</v>
      </c>
      <c r="B47" s="41">
        <f>IF(ISERROR(VLOOKUP($A47,'Základní kolo'!$A$7:$M$72,5,FALSE)),"",VLOOKUP($A47,'Základní kolo'!$A$7:$M$72,5,FALSE))</f>
      </c>
      <c r="C47" s="42">
        <f>IF(ISERROR(VLOOKUP($A47,'Základní kolo'!$A$7:$M$72,6,FALSE)),"",VLOOKUP($A47,'Základní kolo'!$A$7:$M$72,6,FALSE))</f>
      </c>
      <c r="D47" s="43">
        <f>IF(ISERROR(VLOOKUP($A47,'Základní kolo'!$A$7:$M$72,7,FALSE)),"",VLOOKUP($A47,'Základní kolo'!$A$7:$M$72,7,FALSE))</f>
      </c>
      <c r="E47" s="44">
        <f>IF(ISERROR(VLOOKUP($A47,'Základní kolo'!$A$7:$M$72,8,FALSE)),"",VLOOKUP($A47,'Základní kolo'!$A$7:$M$72,8,FALSE))</f>
      </c>
      <c r="F47" s="43">
        <f>IF(ISERROR(VLOOKUP($A47,'Základní kolo'!$A$7:$M$72,9,FALSE)),"",VLOOKUP($A47,'Základní kolo'!$A$7:$M$72,9,FALSE))</f>
      </c>
      <c r="G47" s="44">
        <f>IF(ISERROR(VLOOKUP($A47,'Základní kolo'!$A$7:$M$72,10,FALSE)),"",VLOOKUP($A47,'Základní kolo'!$A$7:$M$72,10,FALSE))</f>
      </c>
      <c r="H47" s="45">
        <f>IF(ISERROR(VLOOKUP($A47,'Základní kolo'!$A$7:$M$72,11,FALSE)),"",VLOOKUP($A47,'Základní kolo'!$A$7:$M$72,11,FALSE))</f>
      </c>
      <c r="I47" s="45">
        <f>IF(ISERROR(VLOOKUP($A47,'Základní kolo'!$A$7:$M$72,12,FALSE)),"",VLOOKUP($A47,'Základní kolo'!$A$7:$M$72,12,FALSE))</f>
      </c>
      <c r="J47" s="46">
        <f>IF(ISERROR(VLOOKUP($A47,'Základní kolo'!$A$7:$M$72,13,FALSE)),"",VLOOKUP($A47,'Základní kolo'!$A$7:$M$72,13,FALSE))</f>
      </c>
    </row>
    <row r="48" spans="1:10" s="5" customFormat="1" ht="12.75">
      <c r="A48" s="5">
        <v>42</v>
      </c>
      <c r="B48" s="41">
        <f>IF(ISERROR(VLOOKUP($A48,'Základní kolo'!$A$7:$M$72,5,FALSE)),"",VLOOKUP($A48,'Základní kolo'!$A$7:$M$72,5,FALSE))</f>
      </c>
      <c r="C48" s="42">
        <f>IF(ISERROR(VLOOKUP($A48,'Základní kolo'!$A$7:$M$72,6,FALSE)),"",VLOOKUP($A48,'Základní kolo'!$A$7:$M$72,6,FALSE))</f>
      </c>
      <c r="D48" s="43">
        <f>IF(ISERROR(VLOOKUP($A48,'Základní kolo'!$A$7:$M$72,7,FALSE)),"",VLOOKUP($A48,'Základní kolo'!$A$7:$M$72,7,FALSE))</f>
      </c>
      <c r="E48" s="44">
        <f>IF(ISERROR(VLOOKUP($A48,'Základní kolo'!$A$7:$M$72,8,FALSE)),"",VLOOKUP($A48,'Základní kolo'!$A$7:$M$72,8,FALSE))</f>
      </c>
      <c r="F48" s="43">
        <f>IF(ISERROR(VLOOKUP($A48,'Základní kolo'!$A$7:$M$72,9,FALSE)),"",VLOOKUP($A48,'Základní kolo'!$A$7:$M$72,9,FALSE))</f>
      </c>
      <c r="G48" s="44">
        <f>IF(ISERROR(VLOOKUP($A48,'Základní kolo'!$A$7:$M$72,10,FALSE)),"",VLOOKUP($A48,'Základní kolo'!$A$7:$M$72,10,FALSE))</f>
      </c>
      <c r="H48" s="45">
        <f>IF(ISERROR(VLOOKUP($A48,'Základní kolo'!$A$7:$M$72,11,FALSE)),"",VLOOKUP($A48,'Základní kolo'!$A$7:$M$72,11,FALSE))</f>
      </c>
      <c r="I48" s="45">
        <f>IF(ISERROR(VLOOKUP($A48,'Základní kolo'!$A$7:$M$72,12,FALSE)),"",VLOOKUP($A48,'Základní kolo'!$A$7:$M$72,12,FALSE))</f>
      </c>
      <c r="J48" s="46">
        <f>IF(ISERROR(VLOOKUP($A48,'Základní kolo'!$A$7:$M$72,13,FALSE)),"",VLOOKUP($A48,'Základní kolo'!$A$7:$M$72,13,FALSE))</f>
      </c>
    </row>
    <row r="49" spans="1:10" s="5" customFormat="1" ht="12.75">
      <c r="A49" s="5">
        <v>43</v>
      </c>
      <c r="B49" s="41">
        <f>IF(ISERROR(VLOOKUP($A49,'Základní kolo'!$A$7:$M$72,5,FALSE)),"",VLOOKUP($A49,'Základní kolo'!$A$7:$M$72,5,FALSE))</f>
      </c>
      <c r="C49" s="42">
        <f>IF(ISERROR(VLOOKUP($A49,'Základní kolo'!$A$7:$M$72,6,FALSE)),"",VLOOKUP($A49,'Základní kolo'!$A$7:$M$72,6,FALSE))</f>
      </c>
      <c r="D49" s="43">
        <f>IF(ISERROR(VLOOKUP($A49,'Základní kolo'!$A$7:$M$72,7,FALSE)),"",VLOOKUP($A49,'Základní kolo'!$A$7:$M$72,7,FALSE))</f>
      </c>
      <c r="E49" s="44">
        <f>IF(ISERROR(VLOOKUP($A49,'Základní kolo'!$A$7:$M$72,8,FALSE)),"",VLOOKUP($A49,'Základní kolo'!$A$7:$M$72,8,FALSE))</f>
      </c>
      <c r="F49" s="43">
        <f>IF(ISERROR(VLOOKUP($A49,'Základní kolo'!$A$7:$M$72,9,FALSE)),"",VLOOKUP($A49,'Základní kolo'!$A$7:$M$72,9,FALSE))</f>
      </c>
      <c r="G49" s="44">
        <f>IF(ISERROR(VLOOKUP($A49,'Základní kolo'!$A$7:$M$72,10,FALSE)),"",VLOOKUP($A49,'Základní kolo'!$A$7:$M$72,10,FALSE))</f>
      </c>
      <c r="H49" s="45">
        <f>IF(ISERROR(VLOOKUP($A49,'Základní kolo'!$A$7:$M$72,11,FALSE)),"",VLOOKUP($A49,'Základní kolo'!$A$7:$M$72,11,FALSE))</f>
      </c>
      <c r="I49" s="45">
        <f>IF(ISERROR(VLOOKUP($A49,'Základní kolo'!$A$7:$M$72,12,FALSE)),"",VLOOKUP($A49,'Základní kolo'!$A$7:$M$72,12,FALSE))</f>
      </c>
      <c r="J49" s="46">
        <f>IF(ISERROR(VLOOKUP($A49,'Základní kolo'!$A$7:$M$72,13,FALSE)),"",VLOOKUP($A49,'Základní kolo'!$A$7:$M$72,13,FALSE))</f>
      </c>
    </row>
    <row r="50" spans="1:10" s="5" customFormat="1" ht="12.75">
      <c r="A50" s="5">
        <v>44</v>
      </c>
      <c r="B50" s="41">
        <f>IF(ISERROR(VLOOKUP($A50,'Základní kolo'!$A$7:$M$72,5,FALSE)),"",VLOOKUP($A50,'Základní kolo'!$A$7:$M$72,5,FALSE))</f>
      </c>
      <c r="C50" s="42">
        <f>IF(ISERROR(VLOOKUP($A50,'Základní kolo'!$A$7:$M$72,6,FALSE)),"",VLOOKUP($A50,'Základní kolo'!$A$7:$M$72,6,FALSE))</f>
      </c>
      <c r="D50" s="43">
        <f>IF(ISERROR(VLOOKUP($A50,'Základní kolo'!$A$7:$M$72,7,FALSE)),"",VLOOKUP($A50,'Základní kolo'!$A$7:$M$72,7,FALSE))</f>
      </c>
      <c r="E50" s="44">
        <f>IF(ISERROR(VLOOKUP($A50,'Základní kolo'!$A$7:$M$72,8,FALSE)),"",VLOOKUP($A50,'Základní kolo'!$A$7:$M$72,8,FALSE))</f>
      </c>
      <c r="F50" s="43">
        <f>IF(ISERROR(VLOOKUP($A50,'Základní kolo'!$A$7:$M$72,9,FALSE)),"",VLOOKUP($A50,'Základní kolo'!$A$7:$M$72,9,FALSE))</f>
      </c>
      <c r="G50" s="44">
        <f>IF(ISERROR(VLOOKUP($A50,'Základní kolo'!$A$7:$M$72,10,FALSE)),"",VLOOKUP($A50,'Základní kolo'!$A$7:$M$72,10,FALSE))</f>
      </c>
      <c r="H50" s="45">
        <f>IF(ISERROR(VLOOKUP($A50,'Základní kolo'!$A$7:$M$72,11,FALSE)),"",VLOOKUP($A50,'Základní kolo'!$A$7:$M$72,11,FALSE))</f>
      </c>
      <c r="I50" s="45">
        <f>IF(ISERROR(VLOOKUP($A50,'Základní kolo'!$A$7:$M$72,12,FALSE)),"",VLOOKUP($A50,'Základní kolo'!$A$7:$M$72,12,FALSE))</f>
      </c>
      <c r="J50" s="46">
        <f>IF(ISERROR(VLOOKUP($A50,'Základní kolo'!$A$7:$M$72,13,FALSE)),"",VLOOKUP($A50,'Základní kolo'!$A$7:$M$72,13,FALSE))</f>
      </c>
    </row>
    <row r="51" spans="1:10" s="5" customFormat="1" ht="12.75">
      <c r="A51" s="5">
        <v>45</v>
      </c>
      <c r="B51" s="41">
        <f>IF(ISERROR(VLOOKUP($A51,'Základní kolo'!$A$7:$M$72,5,FALSE)),"",VLOOKUP($A51,'Základní kolo'!$A$7:$M$72,5,FALSE))</f>
      </c>
      <c r="C51" s="42">
        <f>IF(ISERROR(VLOOKUP($A51,'Základní kolo'!$A$7:$M$72,6,FALSE)),"",VLOOKUP($A51,'Základní kolo'!$A$7:$M$72,6,FALSE))</f>
      </c>
      <c r="D51" s="43">
        <f>IF(ISERROR(VLOOKUP($A51,'Základní kolo'!$A$7:$M$72,7,FALSE)),"",VLOOKUP($A51,'Základní kolo'!$A$7:$M$72,7,FALSE))</f>
      </c>
      <c r="E51" s="44">
        <f>IF(ISERROR(VLOOKUP($A51,'Základní kolo'!$A$7:$M$72,8,FALSE)),"",VLOOKUP($A51,'Základní kolo'!$A$7:$M$72,8,FALSE))</f>
      </c>
      <c r="F51" s="43">
        <f>IF(ISERROR(VLOOKUP($A51,'Základní kolo'!$A$7:$M$72,9,FALSE)),"",VLOOKUP($A51,'Základní kolo'!$A$7:$M$72,9,FALSE))</f>
      </c>
      <c r="G51" s="44">
        <f>IF(ISERROR(VLOOKUP($A51,'Základní kolo'!$A$7:$M$72,10,FALSE)),"",VLOOKUP($A51,'Základní kolo'!$A$7:$M$72,10,FALSE))</f>
      </c>
      <c r="H51" s="45">
        <f>IF(ISERROR(VLOOKUP($A51,'Základní kolo'!$A$7:$M$72,11,FALSE)),"",VLOOKUP($A51,'Základní kolo'!$A$7:$M$72,11,FALSE))</f>
      </c>
      <c r="I51" s="45">
        <f>IF(ISERROR(VLOOKUP($A51,'Základní kolo'!$A$7:$M$72,12,FALSE)),"",VLOOKUP($A51,'Základní kolo'!$A$7:$M$72,12,FALSE))</f>
      </c>
      <c r="J51" s="46">
        <f>IF(ISERROR(VLOOKUP($A51,'Základní kolo'!$A$7:$M$72,13,FALSE)),"",VLOOKUP($A51,'Základní kolo'!$A$7:$M$72,13,FALSE))</f>
      </c>
    </row>
    <row r="52" spans="1:10" s="5" customFormat="1" ht="12.75">
      <c r="A52" s="5">
        <v>46</v>
      </c>
      <c r="B52" s="41">
        <f>IF(ISERROR(VLOOKUP($A52,'Základní kolo'!$A$7:$M$72,5,FALSE)),"",VLOOKUP($A52,'Základní kolo'!$A$7:$M$72,5,FALSE))</f>
      </c>
      <c r="C52" s="42">
        <f>IF(ISERROR(VLOOKUP($A52,'Základní kolo'!$A$7:$M$72,6,FALSE)),"",VLOOKUP($A52,'Základní kolo'!$A$7:$M$72,6,FALSE))</f>
      </c>
      <c r="D52" s="43">
        <f>IF(ISERROR(VLOOKUP($A52,'Základní kolo'!$A$7:$M$72,7,FALSE)),"",VLOOKUP($A52,'Základní kolo'!$A$7:$M$72,7,FALSE))</f>
      </c>
      <c r="E52" s="44">
        <f>IF(ISERROR(VLOOKUP($A52,'Základní kolo'!$A$7:$M$72,8,FALSE)),"",VLOOKUP($A52,'Základní kolo'!$A$7:$M$72,8,FALSE))</f>
      </c>
      <c r="F52" s="43">
        <f>IF(ISERROR(VLOOKUP($A52,'Základní kolo'!$A$7:$M$72,9,FALSE)),"",VLOOKUP($A52,'Základní kolo'!$A$7:$M$72,9,FALSE))</f>
      </c>
      <c r="G52" s="44">
        <f>IF(ISERROR(VLOOKUP($A52,'Základní kolo'!$A$7:$M$72,10,FALSE)),"",VLOOKUP($A52,'Základní kolo'!$A$7:$M$72,10,FALSE))</f>
      </c>
      <c r="H52" s="45">
        <f>IF(ISERROR(VLOOKUP($A52,'Základní kolo'!$A$7:$M$72,11,FALSE)),"",VLOOKUP($A52,'Základní kolo'!$A$7:$M$72,11,FALSE))</f>
      </c>
      <c r="I52" s="45">
        <f>IF(ISERROR(VLOOKUP($A52,'Základní kolo'!$A$7:$M$72,12,FALSE)),"",VLOOKUP($A52,'Základní kolo'!$A$7:$M$72,12,FALSE))</f>
      </c>
      <c r="J52" s="46">
        <f>IF(ISERROR(VLOOKUP($A52,'Základní kolo'!$A$7:$M$72,13,FALSE)),"",VLOOKUP($A52,'Základní kolo'!$A$7:$M$72,13,FALSE))</f>
      </c>
    </row>
    <row r="53" spans="1:10" s="5" customFormat="1" ht="12.75">
      <c r="A53" s="5">
        <v>47</v>
      </c>
      <c r="B53" s="41">
        <f>IF(ISERROR(VLOOKUP($A53,'Základní kolo'!$A$7:$M$72,5,FALSE)),"",VLOOKUP($A53,'Základní kolo'!$A$7:$M$72,5,FALSE))</f>
      </c>
      <c r="C53" s="42">
        <f>IF(ISERROR(VLOOKUP($A53,'Základní kolo'!$A$7:$M$72,6,FALSE)),"",VLOOKUP($A53,'Základní kolo'!$A$7:$M$72,6,FALSE))</f>
      </c>
      <c r="D53" s="43">
        <f>IF(ISERROR(VLOOKUP($A53,'Základní kolo'!$A$7:$M$72,7,FALSE)),"",VLOOKUP($A53,'Základní kolo'!$A$7:$M$72,7,FALSE))</f>
      </c>
      <c r="E53" s="44">
        <f>IF(ISERROR(VLOOKUP($A53,'Základní kolo'!$A$7:$M$72,8,FALSE)),"",VLOOKUP($A53,'Základní kolo'!$A$7:$M$72,8,FALSE))</f>
      </c>
      <c r="F53" s="43">
        <f>IF(ISERROR(VLOOKUP($A53,'Základní kolo'!$A$7:$M$72,9,FALSE)),"",VLOOKUP($A53,'Základní kolo'!$A$7:$M$72,9,FALSE))</f>
      </c>
      <c r="G53" s="44">
        <f>IF(ISERROR(VLOOKUP($A53,'Základní kolo'!$A$7:$M$72,10,FALSE)),"",VLOOKUP($A53,'Základní kolo'!$A$7:$M$72,10,FALSE))</f>
      </c>
      <c r="H53" s="45">
        <f>IF(ISERROR(VLOOKUP($A53,'Základní kolo'!$A$7:$M$72,11,FALSE)),"",VLOOKUP($A53,'Základní kolo'!$A$7:$M$72,11,FALSE))</f>
      </c>
      <c r="I53" s="45">
        <f>IF(ISERROR(VLOOKUP($A53,'Základní kolo'!$A$7:$M$72,12,FALSE)),"",VLOOKUP($A53,'Základní kolo'!$A$7:$M$72,12,FALSE))</f>
      </c>
      <c r="J53" s="46">
        <f>IF(ISERROR(VLOOKUP($A53,'Základní kolo'!$A$7:$M$72,13,FALSE)),"",VLOOKUP($A53,'Základní kolo'!$A$7:$M$72,13,FALSE))</f>
      </c>
    </row>
    <row r="54" spans="1:10" s="5" customFormat="1" ht="12.75">
      <c r="A54" s="5">
        <v>48</v>
      </c>
      <c r="B54" s="41">
        <f>IF(ISERROR(VLOOKUP($A54,'Základní kolo'!$A$7:$M$72,5,FALSE)),"",VLOOKUP($A54,'Základní kolo'!$A$7:$M$72,5,FALSE))</f>
      </c>
      <c r="C54" s="42">
        <f>IF(ISERROR(VLOOKUP($A54,'Základní kolo'!$A$7:$M$72,6,FALSE)),"",VLOOKUP($A54,'Základní kolo'!$A$7:$M$72,6,FALSE))</f>
      </c>
      <c r="D54" s="43">
        <f>IF(ISERROR(VLOOKUP($A54,'Základní kolo'!$A$7:$M$72,7,FALSE)),"",VLOOKUP($A54,'Základní kolo'!$A$7:$M$72,7,FALSE))</f>
      </c>
      <c r="E54" s="44">
        <f>IF(ISERROR(VLOOKUP($A54,'Základní kolo'!$A$7:$M$72,8,FALSE)),"",VLOOKUP($A54,'Základní kolo'!$A$7:$M$72,8,FALSE))</f>
      </c>
      <c r="F54" s="43">
        <f>IF(ISERROR(VLOOKUP($A54,'Základní kolo'!$A$7:$M$72,9,FALSE)),"",VLOOKUP($A54,'Základní kolo'!$A$7:$M$72,9,FALSE))</f>
      </c>
      <c r="G54" s="44">
        <f>IF(ISERROR(VLOOKUP($A54,'Základní kolo'!$A$7:$M$72,10,FALSE)),"",VLOOKUP($A54,'Základní kolo'!$A$7:$M$72,10,FALSE))</f>
      </c>
      <c r="H54" s="45">
        <f>IF(ISERROR(VLOOKUP($A54,'Základní kolo'!$A$7:$M$72,11,FALSE)),"",VLOOKUP($A54,'Základní kolo'!$A$7:$M$72,11,FALSE))</f>
      </c>
      <c r="I54" s="45">
        <f>IF(ISERROR(VLOOKUP($A54,'Základní kolo'!$A$7:$M$72,12,FALSE)),"",VLOOKUP($A54,'Základní kolo'!$A$7:$M$72,12,FALSE))</f>
      </c>
      <c r="J54" s="46">
        <f>IF(ISERROR(VLOOKUP($A54,'Základní kolo'!$A$7:$M$72,13,FALSE)),"",VLOOKUP($A54,'Základní kolo'!$A$7:$M$72,13,FALSE))</f>
      </c>
    </row>
    <row r="55" spans="1:10" s="5" customFormat="1" ht="12.75">
      <c r="A55" s="5">
        <v>49</v>
      </c>
      <c r="B55" s="41">
        <f>IF(ISERROR(VLOOKUP($A55,'Základní kolo'!$A$7:$M$72,5,FALSE)),"",VLOOKUP($A55,'Základní kolo'!$A$7:$M$72,5,FALSE))</f>
      </c>
      <c r="C55" s="42">
        <f>IF(ISERROR(VLOOKUP($A55,'Základní kolo'!$A$7:$M$72,6,FALSE)),"",VLOOKUP($A55,'Základní kolo'!$A$7:$M$72,6,FALSE))</f>
      </c>
      <c r="D55" s="43">
        <f>IF(ISERROR(VLOOKUP($A55,'Základní kolo'!$A$7:$M$72,7,FALSE)),"",VLOOKUP($A55,'Základní kolo'!$A$7:$M$72,7,FALSE))</f>
      </c>
      <c r="E55" s="44">
        <f>IF(ISERROR(VLOOKUP($A55,'Základní kolo'!$A$7:$M$72,8,FALSE)),"",VLOOKUP($A55,'Základní kolo'!$A$7:$M$72,8,FALSE))</f>
      </c>
      <c r="F55" s="43">
        <f>IF(ISERROR(VLOOKUP($A55,'Základní kolo'!$A$7:$M$72,9,FALSE)),"",VLOOKUP($A55,'Základní kolo'!$A$7:$M$72,9,FALSE))</f>
      </c>
      <c r="G55" s="44">
        <f>IF(ISERROR(VLOOKUP($A55,'Základní kolo'!$A$7:$M$72,10,FALSE)),"",VLOOKUP($A55,'Základní kolo'!$A$7:$M$72,10,FALSE))</f>
      </c>
      <c r="H55" s="45">
        <f>IF(ISERROR(VLOOKUP($A55,'Základní kolo'!$A$7:$M$72,11,FALSE)),"",VLOOKUP($A55,'Základní kolo'!$A$7:$M$72,11,FALSE))</f>
      </c>
      <c r="I55" s="45">
        <f>IF(ISERROR(VLOOKUP($A55,'Základní kolo'!$A$7:$M$72,12,FALSE)),"",VLOOKUP($A55,'Základní kolo'!$A$7:$M$72,12,FALSE))</f>
      </c>
      <c r="J55" s="46">
        <f>IF(ISERROR(VLOOKUP($A55,'Základní kolo'!$A$7:$M$72,13,FALSE)),"",VLOOKUP($A55,'Základní kolo'!$A$7:$M$72,13,FALSE))</f>
      </c>
    </row>
    <row r="56" spans="1:10" s="5" customFormat="1" ht="12.75">
      <c r="A56" s="5">
        <v>50</v>
      </c>
      <c r="B56" s="41">
        <f>IF(ISERROR(VLOOKUP($A56,'Základní kolo'!$A$7:$M$72,5,FALSE)),"",VLOOKUP($A56,'Základní kolo'!$A$7:$M$72,5,FALSE))</f>
      </c>
      <c r="C56" s="42">
        <f>IF(ISERROR(VLOOKUP($A56,'Základní kolo'!$A$7:$M$72,6,FALSE)),"",VLOOKUP($A56,'Základní kolo'!$A$7:$M$72,6,FALSE))</f>
      </c>
      <c r="D56" s="43">
        <f>IF(ISERROR(VLOOKUP($A56,'Základní kolo'!$A$7:$M$72,7,FALSE)),"",VLOOKUP($A56,'Základní kolo'!$A$7:$M$72,7,FALSE))</f>
      </c>
      <c r="E56" s="44">
        <f>IF(ISERROR(VLOOKUP($A56,'Základní kolo'!$A$7:$M$72,8,FALSE)),"",VLOOKUP($A56,'Základní kolo'!$A$7:$M$72,8,FALSE))</f>
      </c>
      <c r="F56" s="43">
        <f>IF(ISERROR(VLOOKUP($A56,'Základní kolo'!$A$7:$M$72,9,FALSE)),"",VLOOKUP($A56,'Základní kolo'!$A$7:$M$72,9,FALSE))</f>
      </c>
      <c r="G56" s="44">
        <f>IF(ISERROR(VLOOKUP($A56,'Základní kolo'!$A$7:$M$72,10,FALSE)),"",VLOOKUP($A56,'Základní kolo'!$A$7:$M$72,10,FALSE))</f>
      </c>
      <c r="H56" s="45">
        <f>IF(ISERROR(VLOOKUP($A56,'Základní kolo'!$A$7:$M$72,11,FALSE)),"",VLOOKUP($A56,'Základní kolo'!$A$7:$M$72,11,FALSE))</f>
      </c>
      <c r="I56" s="45">
        <f>IF(ISERROR(VLOOKUP($A56,'Základní kolo'!$A$7:$M$72,12,FALSE)),"",VLOOKUP($A56,'Základní kolo'!$A$7:$M$72,12,FALSE))</f>
      </c>
      <c r="J56" s="46">
        <f>IF(ISERROR(VLOOKUP($A56,'Základní kolo'!$A$7:$M$72,13,FALSE)),"",VLOOKUP($A56,'Základní kolo'!$A$7:$M$72,13,FALSE))</f>
      </c>
    </row>
    <row r="57" spans="1:10" s="5" customFormat="1" ht="12.75">
      <c r="A57" s="5">
        <v>51</v>
      </c>
      <c r="B57" s="41">
        <f>IF(ISERROR(VLOOKUP($A57,'Základní kolo'!$A$7:$M$72,5,FALSE)),"",VLOOKUP($A57,'Základní kolo'!$A$7:$M$72,5,FALSE))</f>
      </c>
      <c r="C57" s="42">
        <f>IF(ISERROR(VLOOKUP($A57,'Základní kolo'!$A$7:$M$72,6,FALSE)),"",VLOOKUP($A57,'Základní kolo'!$A$7:$M$72,6,FALSE))</f>
      </c>
      <c r="D57" s="43">
        <f>IF(ISERROR(VLOOKUP($A57,'Základní kolo'!$A$7:$M$72,7,FALSE)),"",VLOOKUP($A57,'Základní kolo'!$A$7:$M$72,7,FALSE))</f>
      </c>
      <c r="E57" s="44">
        <f>IF(ISERROR(VLOOKUP($A57,'Základní kolo'!$A$7:$M$72,8,FALSE)),"",VLOOKUP($A57,'Základní kolo'!$A$7:$M$72,8,FALSE))</f>
      </c>
      <c r="F57" s="43">
        <f>IF(ISERROR(VLOOKUP($A57,'Základní kolo'!$A$7:$M$72,9,FALSE)),"",VLOOKUP($A57,'Základní kolo'!$A$7:$M$72,9,FALSE))</f>
      </c>
      <c r="G57" s="44">
        <f>IF(ISERROR(VLOOKUP($A57,'Základní kolo'!$A$7:$M$72,10,FALSE)),"",VLOOKUP($A57,'Základní kolo'!$A$7:$M$72,10,FALSE))</f>
      </c>
      <c r="H57" s="45">
        <f>IF(ISERROR(VLOOKUP($A57,'Základní kolo'!$A$7:$M$72,11,FALSE)),"",VLOOKUP($A57,'Základní kolo'!$A$7:$M$72,11,FALSE))</f>
      </c>
      <c r="I57" s="45">
        <f>IF(ISERROR(VLOOKUP($A57,'Základní kolo'!$A$7:$M$72,12,FALSE)),"",VLOOKUP($A57,'Základní kolo'!$A$7:$M$72,12,FALSE))</f>
      </c>
      <c r="J57" s="46">
        <f>IF(ISERROR(VLOOKUP($A57,'Základní kolo'!$A$7:$M$72,13,FALSE)),"",VLOOKUP($A57,'Základní kolo'!$A$7:$M$72,13,FALSE))</f>
      </c>
    </row>
    <row r="58" spans="1:10" s="5" customFormat="1" ht="12.75">
      <c r="A58" s="5">
        <v>52</v>
      </c>
      <c r="B58" s="41">
        <f>IF(ISERROR(VLOOKUP($A58,'Základní kolo'!$A$7:$M$72,5,FALSE)),"",VLOOKUP($A58,'Základní kolo'!$A$7:$M$72,5,FALSE))</f>
      </c>
      <c r="C58" s="42">
        <f>IF(ISERROR(VLOOKUP($A58,'Základní kolo'!$A$7:$M$72,6,FALSE)),"",VLOOKUP($A58,'Základní kolo'!$A$7:$M$72,6,FALSE))</f>
      </c>
      <c r="D58" s="43">
        <f>IF(ISERROR(VLOOKUP($A58,'Základní kolo'!$A$7:$M$72,7,FALSE)),"",VLOOKUP($A58,'Základní kolo'!$A$7:$M$72,7,FALSE))</f>
      </c>
      <c r="E58" s="44">
        <f>IF(ISERROR(VLOOKUP($A58,'Základní kolo'!$A$7:$M$72,8,FALSE)),"",VLOOKUP($A58,'Základní kolo'!$A$7:$M$72,8,FALSE))</f>
      </c>
      <c r="F58" s="43">
        <f>IF(ISERROR(VLOOKUP($A58,'Základní kolo'!$A$7:$M$72,9,FALSE)),"",VLOOKUP($A58,'Základní kolo'!$A$7:$M$72,9,FALSE))</f>
      </c>
      <c r="G58" s="44">
        <f>IF(ISERROR(VLOOKUP($A58,'Základní kolo'!$A$7:$M$72,10,FALSE)),"",VLOOKUP($A58,'Základní kolo'!$A$7:$M$72,10,FALSE))</f>
      </c>
      <c r="H58" s="45">
        <f>IF(ISERROR(VLOOKUP($A58,'Základní kolo'!$A$7:$M$72,11,FALSE)),"",VLOOKUP($A58,'Základní kolo'!$A$7:$M$72,11,FALSE))</f>
      </c>
      <c r="I58" s="45">
        <f>IF(ISERROR(VLOOKUP($A58,'Základní kolo'!$A$7:$M$72,12,FALSE)),"",VLOOKUP($A58,'Základní kolo'!$A$7:$M$72,12,FALSE))</f>
      </c>
      <c r="J58" s="46">
        <f>IF(ISERROR(VLOOKUP($A58,'Základní kolo'!$A$7:$M$72,13,FALSE)),"",VLOOKUP($A58,'Základní kolo'!$A$7:$M$72,13,FALSE))</f>
      </c>
    </row>
    <row r="59" spans="1:10" s="5" customFormat="1" ht="12.75">
      <c r="A59" s="5">
        <v>53</v>
      </c>
      <c r="B59" s="41">
        <f>IF(ISERROR(VLOOKUP($A59,'Základní kolo'!$A$7:$M$72,5,FALSE)),"",VLOOKUP($A59,'Základní kolo'!$A$7:$M$72,5,FALSE))</f>
      </c>
      <c r="C59" s="42">
        <f>IF(ISERROR(VLOOKUP($A59,'Základní kolo'!$A$7:$M$72,6,FALSE)),"",VLOOKUP($A59,'Základní kolo'!$A$7:$M$72,6,FALSE))</f>
      </c>
      <c r="D59" s="43">
        <f>IF(ISERROR(VLOOKUP($A59,'Základní kolo'!$A$7:$M$72,7,FALSE)),"",VLOOKUP($A59,'Základní kolo'!$A$7:$M$72,7,FALSE))</f>
      </c>
      <c r="E59" s="44">
        <f>IF(ISERROR(VLOOKUP($A59,'Základní kolo'!$A$7:$M$72,8,FALSE)),"",VLOOKUP($A59,'Základní kolo'!$A$7:$M$72,8,FALSE))</f>
      </c>
      <c r="F59" s="43">
        <f>IF(ISERROR(VLOOKUP($A59,'Základní kolo'!$A$7:$M$72,9,FALSE)),"",VLOOKUP($A59,'Základní kolo'!$A$7:$M$72,9,FALSE))</f>
      </c>
      <c r="G59" s="44">
        <f>IF(ISERROR(VLOOKUP($A59,'Základní kolo'!$A$7:$M$72,10,FALSE)),"",VLOOKUP($A59,'Základní kolo'!$A$7:$M$72,10,FALSE))</f>
      </c>
      <c r="H59" s="45">
        <f>IF(ISERROR(VLOOKUP($A59,'Základní kolo'!$A$7:$M$72,11,FALSE)),"",VLOOKUP($A59,'Základní kolo'!$A$7:$M$72,11,FALSE))</f>
      </c>
      <c r="I59" s="45">
        <f>IF(ISERROR(VLOOKUP($A59,'Základní kolo'!$A$7:$M$72,12,FALSE)),"",VLOOKUP($A59,'Základní kolo'!$A$7:$M$72,12,FALSE))</f>
      </c>
      <c r="J59" s="46">
        <f>IF(ISERROR(VLOOKUP($A59,'Základní kolo'!$A$7:$M$72,13,FALSE)),"",VLOOKUP($A59,'Základní kolo'!$A$7:$M$72,13,FALSE))</f>
      </c>
    </row>
    <row r="60" spans="1:10" s="5" customFormat="1" ht="12.75">
      <c r="A60" s="5">
        <v>54</v>
      </c>
      <c r="B60" s="41">
        <f>IF(ISERROR(VLOOKUP($A60,'Základní kolo'!$A$7:$M$72,5,FALSE)),"",VLOOKUP($A60,'Základní kolo'!$A$7:$M$72,5,FALSE))</f>
      </c>
      <c r="C60" s="42">
        <f>IF(ISERROR(VLOOKUP($A60,'Základní kolo'!$A$7:$M$72,6,FALSE)),"",VLOOKUP($A60,'Základní kolo'!$A$7:$M$72,6,FALSE))</f>
      </c>
      <c r="D60" s="43">
        <f>IF(ISERROR(VLOOKUP($A60,'Základní kolo'!$A$7:$M$72,7,FALSE)),"",VLOOKUP($A60,'Základní kolo'!$A$7:$M$72,7,FALSE))</f>
      </c>
      <c r="E60" s="44">
        <f>IF(ISERROR(VLOOKUP($A60,'Základní kolo'!$A$7:$M$72,8,FALSE)),"",VLOOKUP($A60,'Základní kolo'!$A$7:$M$72,8,FALSE))</f>
      </c>
      <c r="F60" s="43">
        <f>IF(ISERROR(VLOOKUP($A60,'Základní kolo'!$A$7:$M$72,9,FALSE)),"",VLOOKUP($A60,'Základní kolo'!$A$7:$M$72,9,FALSE))</f>
      </c>
      <c r="G60" s="44">
        <f>IF(ISERROR(VLOOKUP($A60,'Základní kolo'!$A$7:$M$72,10,FALSE)),"",VLOOKUP($A60,'Základní kolo'!$A$7:$M$72,10,FALSE))</f>
      </c>
      <c r="H60" s="45">
        <f>IF(ISERROR(VLOOKUP($A60,'Základní kolo'!$A$7:$M$72,11,FALSE)),"",VLOOKUP($A60,'Základní kolo'!$A$7:$M$72,11,FALSE))</f>
      </c>
      <c r="I60" s="45">
        <f>IF(ISERROR(VLOOKUP($A60,'Základní kolo'!$A$7:$M$72,12,FALSE)),"",VLOOKUP($A60,'Základní kolo'!$A$7:$M$72,12,FALSE))</f>
      </c>
      <c r="J60" s="46">
        <f>IF(ISERROR(VLOOKUP($A60,'Základní kolo'!$A$7:$M$72,13,FALSE)),"",VLOOKUP($A60,'Základní kolo'!$A$7:$M$72,13,FALSE))</f>
      </c>
    </row>
    <row r="61" spans="1:10" s="5" customFormat="1" ht="12.75">
      <c r="A61" s="5">
        <v>55</v>
      </c>
      <c r="B61" s="41">
        <f>IF(ISERROR(VLOOKUP($A61,'Základní kolo'!$A$7:$M$72,5,FALSE)),"",VLOOKUP($A61,'Základní kolo'!$A$7:$M$72,5,FALSE))</f>
      </c>
      <c r="C61" s="42">
        <f>IF(ISERROR(VLOOKUP($A61,'Základní kolo'!$A$7:$M$72,6,FALSE)),"",VLOOKUP($A61,'Základní kolo'!$A$7:$M$72,6,FALSE))</f>
      </c>
      <c r="D61" s="43">
        <f>IF(ISERROR(VLOOKUP($A61,'Základní kolo'!$A$7:$M$72,7,FALSE)),"",VLOOKUP($A61,'Základní kolo'!$A$7:$M$72,7,FALSE))</f>
      </c>
      <c r="E61" s="44">
        <f>IF(ISERROR(VLOOKUP($A61,'Základní kolo'!$A$7:$M$72,8,FALSE)),"",VLOOKUP($A61,'Základní kolo'!$A$7:$M$72,8,FALSE))</f>
      </c>
      <c r="F61" s="43">
        <f>IF(ISERROR(VLOOKUP($A61,'Základní kolo'!$A$7:$M$72,9,FALSE)),"",VLOOKUP($A61,'Základní kolo'!$A$7:$M$72,9,FALSE))</f>
      </c>
      <c r="G61" s="44">
        <f>IF(ISERROR(VLOOKUP($A61,'Základní kolo'!$A$7:$M$72,10,FALSE)),"",VLOOKUP($A61,'Základní kolo'!$A$7:$M$72,10,FALSE))</f>
      </c>
      <c r="H61" s="45">
        <f>IF(ISERROR(VLOOKUP($A61,'Základní kolo'!$A$7:$M$72,11,FALSE)),"",VLOOKUP($A61,'Základní kolo'!$A$7:$M$72,11,FALSE))</f>
      </c>
      <c r="I61" s="45">
        <f>IF(ISERROR(VLOOKUP($A61,'Základní kolo'!$A$7:$M$72,12,FALSE)),"",VLOOKUP($A61,'Základní kolo'!$A$7:$M$72,12,FALSE))</f>
      </c>
      <c r="J61" s="46">
        <f>IF(ISERROR(VLOOKUP($A61,'Základní kolo'!$A$7:$M$72,13,FALSE)),"",VLOOKUP($A61,'Základní kolo'!$A$7:$M$72,13,FALSE))</f>
      </c>
    </row>
    <row r="62" spans="1:10" s="5" customFormat="1" ht="12.75">
      <c r="A62" s="5">
        <v>56</v>
      </c>
      <c r="B62" s="41">
        <f>IF(ISERROR(VLOOKUP($A62,'Základní kolo'!$A$7:$M$72,5,FALSE)),"",VLOOKUP($A62,'Základní kolo'!$A$7:$M$72,5,FALSE))</f>
      </c>
      <c r="C62" s="42">
        <f>IF(ISERROR(VLOOKUP($A62,'Základní kolo'!$A$7:$M$72,6,FALSE)),"",VLOOKUP($A62,'Základní kolo'!$A$7:$M$72,6,FALSE))</f>
      </c>
      <c r="D62" s="43">
        <f>IF(ISERROR(VLOOKUP($A62,'Základní kolo'!$A$7:$M$72,7,FALSE)),"",VLOOKUP($A62,'Základní kolo'!$A$7:$M$72,7,FALSE))</f>
      </c>
      <c r="E62" s="44">
        <f>IF(ISERROR(VLOOKUP($A62,'Základní kolo'!$A$7:$M$72,8,FALSE)),"",VLOOKUP($A62,'Základní kolo'!$A$7:$M$72,8,FALSE))</f>
      </c>
      <c r="F62" s="43">
        <f>IF(ISERROR(VLOOKUP($A62,'Základní kolo'!$A$7:$M$72,9,FALSE)),"",VLOOKUP($A62,'Základní kolo'!$A$7:$M$72,9,FALSE))</f>
      </c>
      <c r="G62" s="44">
        <f>IF(ISERROR(VLOOKUP($A62,'Základní kolo'!$A$7:$M$72,10,FALSE)),"",VLOOKUP($A62,'Základní kolo'!$A$7:$M$72,10,FALSE))</f>
      </c>
      <c r="H62" s="45">
        <f>IF(ISERROR(VLOOKUP($A62,'Základní kolo'!$A$7:$M$72,11,FALSE)),"",VLOOKUP($A62,'Základní kolo'!$A$7:$M$72,11,FALSE))</f>
      </c>
      <c r="I62" s="45">
        <f>IF(ISERROR(VLOOKUP($A62,'Základní kolo'!$A$7:$M$72,12,FALSE)),"",VLOOKUP($A62,'Základní kolo'!$A$7:$M$72,12,FALSE))</f>
      </c>
      <c r="J62" s="46">
        <f>IF(ISERROR(VLOOKUP($A62,'Základní kolo'!$A$7:$M$72,13,FALSE)),"",VLOOKUP($A62,'Základní kolo'!$A$7:$M$72,13,FALSE))</f>
      </c>
    </row>
    <row r="63" spans="1:10" s="5" customFormat="1" ht="12.75">
      <c r="A63" s="5">
        <v>57</v>
      </c>
      <c r="B63" s="41">
        <f>IF(ISERROR(VLOOKUP($A63,'Základní kolo'!$A$7:$M$72,5,FALSE)),"",VLOOKUP($A63,'Základní kolo'!$A$7:$M$72,5,FALSE))</f>
      </c>
      <c r="C63" s="42">
        <f>IF(ISERROR(VLOOKUP($A63,'Základní kolo'!$A$7:$M$72,6,FALSE)),"",VLOOKUP($A63,'Základní kolo'!$A$7:$M$72,6,FALSE))</f>
      </c>
      <c r="D63" s="43">
        <f>IF(ISERROR(VLOOKUP($A63,'Základní kolo'!$A$7:$M$72,7,FALSE)),"",VLOOKUP($A63,'Základní kolo'!$A$7:$M$72,7,FALSE))</f>
      </c>
      <c r="E63" s="44">
        <f>IF(ISERROR(VLOOKUP($A63,'Základní kolo'!$A$7:$M$72,8,FALSE)),"",VLOOKUP($A63,'Základní kolo'!$A$7:$M$72,8,FALSE))</f>
      </c>
      <c r="F63" s="43">
        <f>IF(ISERROR(VLOOKUP($A63,'Základní kolo'!$A$7:$M$72,9,FALSE)),"",VLOOKUP($A63,'Základní kolo'!$A$7:$M$72,9,FALSE))</f>
      </c>
      <c r="G63" s="44">
        <f>IF(ISERROR(VLOOKUP($A63,'Základní kolo'!$A$7:$M$72,10,FALSE)),"",VLOOKUP($A63,'Základní kolo'!$A$7:$M$72,10,FALSE))</f>
      </c>
      <c r="H63" s="45">
        <f>IF(ISERROR(VLOOKUP($A63,'Základní kolo'!$A$7:$M$72,11,FALSE)),"",VLOOKUP($A63,'Základní kolo'!$A$7:$M$72,11,FALSE))</f>
      </c>
      <c r="I63" s="45">
        <f>IF(ISERROR(VLOOKUP($A63,'Základní kolo'!$A$7:$M$72,12,FALSE)),"",VLOOKUP($A63,'Základní kolo'!$A$7:$M$72,12,FALSE))</f>
      </c>
      <c r="J63" s="46">
        <f>IF(ISERROR(VLOOKUP($A63,'Základní kolo'!$A$7:$M$72,13,FALSE)),"",VLOOKUP($A63,'Základní kolo'!$A$7:$M$72,13,FALSE))</f>
      </c>
    </row>
    <row r="64" spans="1:10" s="5" customFormat="1" ht="12.75">
      <c r="A64" s="5">
        <v>58</v>
      </c>
      <c r="B64" s="41">
        <f>IF(ISERROR(VLOOKUP($A64,'Základní kolo'!$A$7:$M$72,5,FALSE)),"",VLOOKUP($A64,'Základní kolo'!$A$7:$M$72,5,FALSE))</f>
      </c>
      <c r="C64" s="42">
        <f>IF(ISERROR(VLOOKUP($A64,'Základní kolo'!$A$7:$M$72,6,FALSE)),"",VLOOKUP($A64,'Základní kolo'!$A$7:$M$72,6,FALSE))</f>
      </c>
      <c r="D64" s="43">
        <f>IF(ISERROR(VLOOKUP($A64,'Základní kolo'!$A$7:$M$72,7,FALSE)),"",VLOOKUP($A64,'Základní kolo'!$A$7:$M$72,7,FALSE))</f>
      </c>
      <c r="E64" s="44">
        <f>IF(ISERROR(VLOOKUP($A64,'Základní kolo'!$A$7:$M$72,8,FALSE)),"",VLOOKUP($A64,'Základní kolo'!$A$7:$M$72,8,FALSE))</f>
      </c>
      <c r="F64" s="43">
        <f>IF(ISERROR(VLOOKUP($A64,'Základní kolo'!$A$7:$M$72,9,FALSE)),"",VLOOKUP($A64,'Základní kolo'!$A$7:$M$72,9,FALSE))</f>
      </c>
      <c r="G64" s="44">
        <f>IF(ISERROR(VLOOKUP($A64,'Základní kolo'!$A$7:$M$72,10,FALSE)),"",VLOOKUP($A64,'Základní kolo'!$A$7:$M$72,10,FALSE))</f>
      </c>
      <c r="H64" s="45">
        <f>IF(ISERROR(VLOOKUP($A64,'Základní kolo'!$A$7:$M$72,11,FALSE)),"",VLOOKUP($A64,'Základní kolo'!$A$7:$M$72,11,FALSE))</f>
      </c>
      <c r="I64" s="45">
        <f>IF(ISERROR(VLOOKUP($A64,'Základní kolo'!$A$7:$M$72,12,FALSE)),"",VLOOKUP($A64,'Základní kolo'!$A$7:$M$72,12,FALSE))</f>
      </c>
      <c r="J64" s="46">
        <f>IF(ISERROR(VLOOKUP($A64,'Základní kolo'!$A$7:$M$72,13,FALSE)),"",VLOOKUP($A64,'Základní kolo'!$A$7:$M$72,13,FALSE))</f>
      </c>
    </row>
    <row r="65" spans="1:10" s="5" customFormat="1" ht="12.75">
      <c r="A65" s="5">
        <v>59</v>
      </c>
      <c r="B65" s="41">
        <f>IF(ISERROR(VLOOKUP($A65,'Základní kolo'!$A$7:$M$72,5,FALSE)),"",VLOOKUP($A65,'Základní kolo'!$A$7:$M$72,5,FALSE))</f>
      </c>
      <c r="C65" s="42">
        <f>IF(ISERROR(VLOOKUP($A65,'Základní kolo'!$A$7:$M$72,6,FALSE)),"",VLOOKUP($A65,'Základní kolo'!$A$7:$M$72,6,FALSE))</f>
      </c>
      <c r="D65" s="43">
        <f>IF(ISERROR(VLOOKUP($A65,'Základní kolo'!$A$7:$M$72,7,FALSE)),"",VLOOKUP($A65,'Základní kolo'!$A$7:$M$72,7,FALSE))</f>
      </c>
      <c r="E65" s="44">
        <f>IF(ISERROR(VLOOKUP($A65,'Základní kolo'!$A$7:$M$72,8,FALSE)),"",VLOOKUP($A65,'Základní kolo'!$A$7:$M$72,8,FALSE))</f>
      </c>
      <c r="F65" s="43">
        <f>IF(ISERROR(VLOOKUP($A65,'Základní kolo'!$A$7:$M$72,9,FALSE)),"",VLOOKUP($A65,'Základní kolo'!$A$7:$M$72,9,FALSE))</f>
      </c>
      <c r="G65" s="44">
        <f>IF(ISERROR(VLOOKUP($A65,'Základní kolo'!$A$7:$M$72,10,FALSE)),"",VLOOKUP($A65,'Základní kolo'!$A$7:$M$72,10,FALSE))</f>
      </c>
      <c r="H65" s="45">
        <f>IF(ISERROR(VLOOKUP($A65,'Základní kolo'!$A$7:$M$72,11,FALSE)),"",VLOOKUP($A65,'Základní kolo'!$A$7:$M$72,11,FALSE))</f>
      </c>
      <c r="I65" s="45">
        <f>IF(ISERROR(VLOOKUP($A65,'Základní kolo'!$A$7:$M$72,12,FALSE)),"",VLOOKUP($A65,'Základní kolo'!$A$7:$M$72,12,FALSE))</f>
      </c>
      <c r="J65" s="46">
        <f>IF(ISERROR(VLOOKUP($A65,'Základní kolo'!$A$7:$M$72,13,FALSE)),"",VLOOKUP($A65,'Základní kolo'!$A$7:$M$72,13,FALSE))</f>
      </c>
    </row>
    <row r="66" spans="1:10" s="5" customFormat="1" ht="12.75">
      <c r="A66" s="5">
        <v>60</v>
      </c>
      <c r="B66" s="41">
        <f>IF(ISERROR(VLOOKUP($A66,'Základní kolo'!$A$7:$M$72,5,FALSE)),"",VLOOKUP($A66,'Základní kolo'!$A$7:$M$72,5,FALSE))</f>
      </c>
      <c r="C66" s="42">
        <f>IF(ISERROR(VLOOKUP($A66,'Základní kolo'!$A$7:$M$72,6,FALSE)),"",VLOOKUP($A66,'Základní kolo'!$A$7:$M$72,6,FALSE))</f>
      </c>
      <c r="D66" s="43">
        <f>IF(ISERROR(VLOOKUP($A66,'Základní kolo'!$A$7:$M$72,7,FALSE)),"",VLOOKUP($A66,'Základní kolo'!$A$7:$M$72,7,FALSE))</f>
      </c>
      <c r="E66" s="44">
        <f>IF(ISERROR(VLOOKUP($A66,'Základní kolo'!$A$7:$M$72,8,FALSE)),"",VLOOKUP($A66,'Základní kolo'!$A$7:$M$72,8,FALSE))</f>
      </c>
      <c r="F66" s="43">
        <f>IF(ISERROR(VLOOKUP($A66,'Základní kolo'!$A$7:$M$72,9,FALSE)),"",VLOOKUP($A66,'Základní kolo'!$A$7:$M$72,9,FALSE))</f>
      </c>
      <c r="G66" s="44">
        <f>IF(ISERROR(VLOOKUP($A66,'Základní kolo'!$A$7:$M$72,10,FALSE)),"",VLOOKUP($A66,'Základní kolo'!$A$7:$M$72,10,FALSE))</f>
      </c>
      <c r="H66" s="45">
        <f>IF(ISERROR(VLOOKUP($A66,'Základní kolo'!$A$7:$M$72,11,FALSE)),"",VLOOKUP($A66,'Základní kolo'!$A$7:$M$72,11,FALSE))</f>
      </c>
      <c r="I66" s="45">
        <f>IF(ISERROR(VLOOKUP($A66,'Základní kolo'!$A$7:$M$72,12,FALSE)),"",VLOOKUP($A66,'Základní kolo'!$A$7:$M$72,12,FALSE))</f>
      </c>
      <c r="J66" s="46">
        <f>IF(ISERROR(VLOOKUP($A66,'Základní kolo'!$A$7:$M$72,13,FALSE)),"",VLOOKUP($A66,'Základní kolo'!$A$7:$M$72,13,FALSE))</f>
      </c>
    </row>
    <row r="67" spans="1:10" s="5" customFormat="1" ht="12.75">
      <c r="A67" s="5">
        <v>61</v>
      </c>
      <c r="B67" s="41">
        <f>IF(ISERROR(VLOOKUP($A67,'Základní kolo'!$A$7:$M$72,5,FALSE)),"",VLOOKUP($A67,'Základní kolo'!$A$7:$M$72,5,FALSE))</f>
      </c>
      <c r="C67" s="42">
        <f>IF(ISERROR(VLOOKUP($A67,'Základní kolo'!$A$7:$M$72,6,FALSE)),"",VLOOKUP($A67,'Základní kolo'!$A$7:$M$72,6,FALSE))</f>
      </c>
      <c r="D67" s="43">
        <f>IF(ISERROR(VLOOKUP($A67,'Základní kolo'!$A$7:$M$72,7,FALSE)),"",VLOOKUP($A67,'Základní kolo'!$A$7:$M$72,7,FALSE))</f>
      </c>
      <c r="E67" s="44">
        <f>IF(ISERROR(VLOOKUP($A67,'Základní kolo'!$A$7:$M$72,8,FALSE)),"",VLOOKUP($A67,'Základní kolo'!$A$7:$M$72,8,FALSE))</f>
      </c>
      <c r="F67" s="43">
        <f>IF(ISERROR(VLOOKUP($A67,'Základní kolo'!$A$7:$M$72,9,FALSE)),"",VLOOKUP($A67,'Základní kolo'!$A$7:$M$72,9,FALSE))</f>
      </c>
      <c r="G67" s="44">
        <f>IF(ISERROR(VLOOKUP($A67,'Základní kolo'!$A$7:$M$72,10,FALSE)),"",VLOOKUP($A67,'Základní kolo'!$A$7:$M$72,10,FALSE))</f>
      </c>
      <c r="H67" s="45">
        <f>IF(ISERROR(VLOOKUP($A67,'Základní kolo'!$A$7:$M$72,11,FALSE)),"",VLOOKUP($A67,'Základní kolo'!$A$7:$M$72,11,FALSE))</f>
      </c>
      <c r="I67" s="45">
        <f>IF(ISERROR(VLOOKUP($A67,'Základní kolo'!$A$7:$M$72,12,FALSE)),"",VLOOKUP($A67,'Základní kolo'!$A$7:$M$72,12,FALSE))</f>
      </c>
      <c r="J67" s="46">
        <f>IF(ISERROR(VLOOKUP($A67,'Základní kolo'!$A$7:$M$72,13,FALSE)),"",VLOOKUP($A67,'Základní kolo'!$A$7:$M$72,13,FALSE))</f>
      </c>
    </row>
    <row r="68" spans="1:10" s="5" customFormat="1" ht="12.75">
      <c r="A68" s="5">
        <v>62</v>
      </c>
      <c r="B68" s="41">
        <f>IF(ISERROR(VLOOKUP($A68,'Základní kolo'!$A$7:$M$72,5,FALSE)),"",VLOOKUP($A68,'Základní kolo'!$A$7:$M$72,5,FALSE))</f>
      </c>
      <c r="C68" s="42">
        <f>IF(ISERROR(VLOOKUP($A68,'Základní kolo'!$A$7:$M$72,6,FALSE)),"",VLOOKUP($A68,'Základní kolo'!$A$7:$M$72,6,FALSE))</f>
      </c>
      <c r="D68" s="43">
        <f>IF(ISERROR(VLOOKUP($A68,'Základní kolo'!$A$7:$M$72,7,FALSE)),"",VLOOKUP($A68,'Základní kolo'!$A$7:$M$72,7,FALSE))</f>
      </c>
      <c r="E68" s="44">
        <f>IF(ISERROR(VLOOKUP($A68,'Základní kolo'!$A$7:$M$72,8,FALSE)),"",VLOOKUP($A68,'Základní kolo'!$A$7:$M$72,8,FALSE))</f>
      </c>
      <c r="F68" s="43">
        <f>IF(ISERROR(VLOOKUP($A68,'Základní kolo'!$A$7:$M$72,9,FALSE)),"",VLOOKUP($A68,'Základní kolo'!$A$7:$M$72,9,FALSE))</f>
      </c>
      <c r="G68" s="44">
        <f>IF(ISERROR(VLOOKUP($A68,'Základní kolo'!$A$7:$M$72,10,FALSE)),"",VLOOKUP($A68,'Základní kolo'!$A$7:$M$72,10,FALSE))</f>
      </c>
      <c r="H68" s="45">
        <f>IF(ISERROR(VLOOKUP($A68,'Základní kolo'!$A$7:$M$72,11,FALSE)),"",VLOOKUP($A68,'Základní kolo'!$A$7:$M$72,11,FALSE))</f>
      </c>
      <c r="I68" s="45">
        <f>IF(ISERROR(VLOOKUP($A68,'Základní kolo'!$A$7:$M$72,12,FALSE)),"",VLOOKUP($A68,'Základní kolo'!$A$7:$M$72,12,FALSE))</f>
      </c>
      <c r="J68" s="46">
        <f>IF(ISERROR(VLOOKUP($A68,'Základní kolo'!$A$7:$M$72,13,FALSE)),"",VLOOKUP($A68,'Základní kolo'!$A$7:$M$72,13,FALSE))</f>
      </c>
    </row>
    <row r="69" spans="1:10" s="5" customFormat="1" ht="12.75">
      <c r="A69" s="5">
        <v>63</v>
      </c>
      <c r="B69" s="41">
        <f>IF(ISERROR(VLOOKUP($A69,'Základní kolo'!$A$7:$M$72,5,FALSE)),"",VLOOKUP($A69,'Základní kolo'!$A$7:$M$72,5,FALSE))</f>
      </c>
      <c r="C69" s="42">
        <f>IF(ISERROR(VLOOKUP($A69,'Základní kolo'!$A$7:$M$72,6,FALSE)),"",VLOOKUP($A69,'Základní kolo'!$A$7:$M$72,6,FALSE))</f>
      </c>
      <c r="D69" s="43">
        <f>IF(ISERROR(VLOOKUP($A69,'Základní kolo'!$A$7:$M$72,7,FALSE)),"",VLOOKUP($A69,'Základní kolo'!$A$7:$M$72,7,FALSE))</f>
      </c>
      <c r="E69" s="44">
        <f>IF(ISERROR(VLOOKUP($A69,'Základní kolo'!$A$7:$M$72,8,FALSE)),"",VLOOKUP($A69,'Základní kolo'!$A$7:$M$72,8,FALSE))</f>
      </c>
      <c r="F69" s="43">
        <f>IF(ISERROR(VLOOKUP($A69,'Základní kolo'!$A$7:$M$72,9,FALSE)),"",VLOOKUP($A69,'Základní kolo'!$A$7:$M$72,9,FALSE))</f>
      </c>
      <c r="G69" s="44">
        <f>IF(ISERROR(VLOOKUP($A69,'Základní kolo'!$A$7:$M$72,10,FALSE)),"",VLOOKUP($A69,'Základní kolo'!$A$7:$M$72,10,FALSE))</f>
      </c>
      <c r="H69" s="45">
        <f>IF(ISERROR(VLOOKUP($A69,'Základní kolo'!$A$7:$M$72,11,FALSE)),"",VLOOKUP($A69,'Základní kolo'!$A$7:$M$72,11,FALSE))</f>
      </c>
      <c r="I69" s="45">
        <f>IF(ISERROR(VLOOKUP($A69,'Základní kolo'!$A$7:$M$72,12,FALSE)),"",VLOOKUP($A69,'Základní kolo'!$A$7:$M$72,12,FALSE))</f>
      </c>
      <c r="J69" s="46">
        <f>IF(ISERROR(VLOOKUP($A69,'Základní kolo'!$A$7:$M$72,13,FALSE)),"",VLOOKUP($A69,'Základní kolo'!$A$7:$M$72,13,FALSE))</f>
      </c>
    </row>
    <row r="70" spans="1:10" s="5" customFormat="1" ht="12.75">
      <c r="A70" s="5">
        <v>64</v>
      </c>
      <c r="B70" s="41">
        <f>IF(ISERROR(VLOOKUP($A70,'Základní kolo'!$A$7:$M$72,5,FALSE)),"",VLOOKUP($A70,'Základní kolo'!$A$7:$M$72,5,FALSE))</f>
      </c>
      <c r="C70" s="42">
        <f>IF(ISERROR(VLOOKUP($A70,'Základní kolo'!$A$7:$M$72,6,FALSE)),"",VLOOKUP($A70,'Základní kolo'!$A$7:$M$72,6,FALSE))</f>
      </c>
      <c r="D70" s="43">
        <f>IF(ISERROR(VLOOKUP($A70,'Základní kolo'!$A$7:$M$72,7,FALSE)),"",VLOOKUP($A70,'Základní kolo'!$A$7:$M$72,7,FALSE))</f>
      </c>
      <c r="E70" s="44">
        <f>IF(ISERROR(VLOOKUP($A70,'Základní kolo'!$A$7:$M$72,8,FALSE)),"",VLOOKUP($A70,'Základní kolo'!$A$7:$M$72,8,FALSE))</f>
      </c>
      <c r="F70" s="43">
        <f>IF(ISERROR(VLOOKUP($A70,'Základní kolo'!$A$7:$M$72,9,FALSE)),"",VLOOKUP($A70,'Základní kolo'!$A$7:$M$72,9,FALSE))</f>
      </c>
      <c r="G70" s="44">
        <f>IF(ISERROR(VLOOKUP($A70,'Základní kolo'!$A$7:$M$72,10,FALSE)),"",VLOOKUP($A70,'Základní kolo'!$A$7:$M$72,10,FALSE))</f>
      </c>
      <c r="H70" s="45">
        <f>IF(ISERROR(VLOOKUP($A70,'Základní kolo'!$A$7:$M$72,11,FALSE)),"",VLOOKUP($A70,'Základní kolo'!$A$7:$M$72,11,FALSE))</f>
      </c>
      <c r="I70" s="45">
        <f>IF(ISERROR(VLOOKUP($A70,'Základní kolo'!$A$7:$M$72,12,FALSE)),"",VLOOKUP($A70,'Základní kolo'!$A$7:$M$72,12,FALSE))</f>
      </c>
      <c r="J70" s="46">
        <f>IF(ISERROR(VLOOKUP($A70,'Základní kolo'!$A$7:$M$72,13,FALSE)),"",VLOOKUP($A70,'Základní kolo'!$A$7:$M$72,13,FALSE))</f>
      </c>
    </row>
    <row r="71" spans="1:10" s="5" customFormat="1" ht="12.75">
      <c r="A71" s="5">
        <v>65</v>
      </c>
      <c r="B71" s="41">
        <f>IF(ISERROR(VLOOKUP($A71,'Základní kolo'!$A$7:$M$72,5,FALSE)),"",VLOOKUP($A71,'Základní kolo'!$A$7:$M$72,5,FALSE))</f>
      </c>
      <c r="C71" s="42">
        <f>IF(ISERROR(VLOOKUP($A71,'Základní kolo'!$A$7:$M$72,6,FALSE)),"",VLOOKUP($A71,'Základní kolo'!$A$7:$M$72,6,FALSE))</f>
      </c>
      <c r="D71" s="43">
        <f>IF(ISERROR(VLOOKUP($A71,'Základní kolo'!$A$7:$M$72,7,FALSE)),"",VLOOKUP($A71,'Základní kolo'!$A$7:$M$72,7,FALSE))</f>
      </c>
      <c r="E71" s="44">
        <f>IF(ISERROR(VLOOKUP($A71,'Základní kolo'!$A$7:$M$72,8,FALSE)),"",VLOOKUP($A71,'Základní kolo'!$A$7:$M$72,8,FALSE))</f>
      </c>
      <c r="F71" s="43">
        <f>IF(ISERROR(VLOOKUP($A71,'Základní kolo'!$A$7:$M$72,9,FALSE)),"",VLOOKUP($A71,'Základní kolo'!$A$7:$M$72,9,FALSE))</f>
      </c>
      <c r="G71" s="44">
        <f>IF(ISERROR(VLOOKUP($A71,'Základní kolo'!$A$7:$M$72,10,FALSE)),"",VLOOKUP($A71,'Základní kolo'!$A$7:$M$72,10,FALSE))</f>
      </c>
      <c r="H71" s="45">
        <f>IF(ISERROR(VLOOKUP($A71,'Základní kolo'!$A$7:$M$72,11,FALSE)),"",VLOOKUP($A71,'Základní kolo'!$A$7:$M$72,11,FALSE))</f>
      </c>
      <c r="I71" s="45">
        <f>IF(ISERROR(VLOOKUP($A71,'Základní kolo'!$A$7:$M$72,12,FALSE)),"",VLOOKUP($A71,'Základní kolo'!$A$7:$M$72,12,FALSE))</f>
      </c>
      <c r="J71" s="46">
        <f>IF(ISERROR(VLOOKUP($A71,'Základní kolo'!$A$7:$M$72,13,FALSE)),"",VLOOKUP($A71,'Základní kolo'!$A$7:$M$72,13,FALSE))</f>
      </c>
    </row>
    <row r="72" spans="1:10" s="5" customFormat="1" ht="12.75">
      <c r="A72" s="5">
        <v>66</v>
      </c>
      <c r="B72" s="41">
        <f>IF(ISERROR(VLOOKUP($A72,'Základní kolo'!$A$7:$M$72,5,FALSE)),"",VLOOKUP($A72,'Základní kolo'!$A$7:$M$72,5,FALSE))</f>
      </c>
      <c r="C72" s="42">
        <f>IF(ISERROR(VLOOKUP($A72,'Základní kolo'!$A$7:$M$72,6,FALSE)),"",VLOOKUP($A72,'Základní kolo'!$A$7:$M$72,6,FALSE))</f>
      </c>
      <c r="D72" s="43">
        <f>IF(ISERROR(VLOOKUP($A72,'Základní kolo'!$A$7:$M$72,7,FALSE)),"",VLOOKUP($A72,'Základní kolo'!$A$7:$M$72,7,FALSE))</f>
      </c>
      <c r="E72" s="44">
        <f>IF(ISERROR(VLOOKUP($A72,'Základní kolo'!$A$7:$M$72,8,FALSE)),"",VLOOKUP($A72,'Základní kolo'!$A$7:$M$72,8,FALSE))</f>
      </c>
      <c r="F72" s="43">
        <f>IF(ISERROR(VLOOKUP($A72,'Základní kolo'!$A$7:$M$72,9,FALSE)),"",VLOOKUP($A72,'Základní kolo'!$A$7:$M$72,9,FALSE))</f>
      </c>
      <c r="G72" s="44">
        <f>IF(ISERROR(VLOOKUP($A72,'Základní kolo'!$A$7:$M$72,10,FALSE)),"",VLOOKUP($A72,'Základní kolo'!$A$7:$M$72,10,FALSE))</f>
      </c>
      <c r="H72" s="45">
        <f>IF(ISERROR(VLOOKUP($A72,'Základní kolo'!$A$7:$M$72,11,FALSE)),"",VLOOKUP($A72,'Základní kolo'!$A$7:$M$72,11,FALSE))</f>
      </c>
      <c r="I72" s="45">
        <f>IF(ISERROR(VLOOKUP($A72,'Základní kolo'!$A$7:$M$72,12,FALSE)),"",VLOOKUP($A72,'Základní kolo'!$A$7:$M$72,12,FALSE))</f>
      </c>
      <c r="J72" s="46">
        <f>IF(ISERROR(VLOOKUP($A72,'Základní kolo'!$A$7:$M$72,13,FALSE)),"",VLOOKUP($A72,'Základní kolo'!$A$7:$M$72,13,FALSE))</f>
      </c>
    </row>
    <row r="73" spans="1:10" s="5" customFormat="1" ht="12.75">
      <c r="A73" s="5">
        <v>67</v>
      </c>
      <c r="B73" s="41">
        <f>IF(ISERROR(VLOOKUP($A73,'Základní kolo'!$A$7:$M$72,5,FALSE)),"",VLOOKUP($A73,'Základní kolo'!$A$7:$M$72,5,FALSE))</f>
      </c>
      <c r="C73" s="42">
        <f>IF(ISERROR(VLOOKUP($A73,'Základní kolo'!$A$7:$M$72,6,FALSE)),"",VLOOKUP($A73,'Základní kolo'!$A$7:$M$72,6,FALSE))</f>
      </c>
      <c r="D73" s="43">
        <f>IF(ISERROR(VLOOKUP($A73,'Základní kolo'!$A$7:$M$72,7,FALSE)),"",VLOOKUP($A73,'Základní kolo'!$A$7:$M$72,7,FALSE))</f>
      </c>
      <c r="E73" s="44">
        <f>IF(ISERROR(VLOOKUP($A73,'Základní kolo'!$A$7:$M$72,8,FALSE)),"",VLOOKUP($A73,'Základní kolo'!$A$7:$M$72,8,FALSE))</f>
      </c>
      <c r="F73" s="43">
        <f>IF(ISERROR(VLOOKUP($A73,'Základní kolo'!$A$7:$M$72,9,FALSE)),"",VLOOKUP($A73,'Základní kolo'!$A$7:$M$72,9,FALSE))</f>
      </c>
      <c r="G73" s="44">
        <f>IF(ISERROR(VLOOKUP($A73,'Základní kolo'!$A$7:$M$72,10,FALSE)),"",VLOOKUP($A73,'Základní kolo'!$A$7:$M$72,10,FALSE))</f>
      </c>
      <c r="H73" s="45">
        <f>IF(ISERROR(VLOOKUP($A73,'Základní kolo'!$A$7:$M$72,11,FALSE)),"",VLOOKUP($A73,'Základní kolo'!$A$7:$M$72,11,FALSE))</f>
      </c>
      <c r="I73" s="45">
        <f>IF(ISERROR(VLOOKUP($A73,'Základní kolo'!$A$7:$M$72,12,FALSE)),"",VLOOKUP($A73,'Základní kolo'!$A$7:$M$72,12,FALSE))</f>
      </c>
      <c r="J73" s="46">
        <f>IF(ISERROR(VLOOKUP($A73,'Základní kolo'!$A$7:$M$72,13,FALSE)),"",VLOOKUP($A73,'Základní kolo'!$A$7:$M$72,13,FALSE))</f>
      </c>
    </row>
    <row r="74" spans="1:10" s="5" customFormat="1" ht="12.75">
      <c r="A74" s="5">
        <v>68</v>
      </c>
      <c r="B74" s="41">
        <f>IF(ISERROR(VLOOKUP($A74,'Základní kolo'!$A$7:$M$72,5,FALSE)),"",VLOOKUP($A74,'Základní kolo'!$A$7:$M$72,5,FALSE))</f>
      </c>
      <c r="C74" s="42">
        <f>IF(ISERROR(VLOOKUP($A74,'Základní kolo'!$A$7:$M$72,6,FALSE)),"",VLOOKUP($A74,'Základní kolo'!$A$7:$M$72,6,FALSE))</f>
      </c>
      <c r="D74" s="43">
        <f>IF(ISERROR(VLOOKUP($A74,'Základní kolo'!$A$7:$M$72,7,FALSE)),"",VLOOKUP($A74,'Základní kolo'!$A$7:$M$72,7,FALSE))</f>
      </c>
      <c r="E74" s="44">
        <f>IF(ISERROR(VLOOKUP($A74,'Základní kolo'!$A$7:$M$72,8,FALSE)),"",VLOOKUP($A74,'Základní kolo'!$A$7:$M$72,8,FALSE))</f>
      </c>
      <c r="F74" s="43">
        <f>IF(ISERROR(VLOOKUP($A74,'Základní kolo'!$A$7:$M$72,9,FALSE)),"",VLOOKUP($A74,'Základní kolo'!$A$7:$M$72,9,FALSE))</f>
      </c>
      <c r="G74" s="44">
        <f>IF(ISERROR(VLOOKUP($A74,'Základní kolo'!$A$7:$M$72,10,FALSE)),"",VLOOKUP($A74,'Základní kolo'!$A$7:$M$72,10,FALSE))</f>
      </c>
      <c r="H74" s="45">
        <f>IF(ISERROR(VLOOKUP($A74,'Základní kolo'!$A$7:$M$72,11,FALSE)),"",VLOOKUP($A74,'Základní kolo'!$A$7:$M$72,11,FALSE))</f>
      </c>
      <c r="I74" s="45">
        <f>IF(ISERROR(VLOOKUP($A74,'Základní kolo'!$A$7:$M$72,12,FALSE)),"",VLOOKUP($A74,'Základní kolo'!$A$7:$M$72,12,FALSE))</f>
      </c>
      <c r="J74" s="46">
        <f>IF(ISERROR(VLOOKUP($A74,'Základní kolo'!$A$7:$M$72,13,FALSE)),"",VLOOKUP($A74,'Základní kolo'!$A$7:$M$72,13,FALSE))</f>
      </c>
    </row>
    <row r="75" spans="1:10" s="5" customFormat="1" ht="12.75">
      <c r="A75" s="5">
        <v>69</v>
      </c>
      <c r="B75" s="41">
        <f>IF(ISERROR(VLOOKUP($A75,'Základní kolo'!$A$7:$M$72,5,FALSE)),"",VLOOKUP($A75,'Základní kolo'!$A$7:$M$72,5,FALSE))</f>
      </c>
      <c r="C75" s="42">
        <f>IF(ISERROR(VLOOKUP($A75,'Základní kolo'!$A$7:$M$72,6,FALSE)),"",VLOOKUP($A75,'Základní kolo'!$A$7:$M$72,6,FALSE))</f>
      </c>
      <c r="D75" s="43">
        <f>IF(ISERROR(VLOOKUP($A75,'Základní kolo'!$A$7:$M$72,7,FALSE)),"",VLOOKUP($A75,'Základní kolo'!$A$7:$M$72,7,FALSE))</f>
      </c>
      <c r="E75" s="44">
        <f>IF(ISERROR(VLOOKUP($A75,'Základní kolo'!$A$7:$M$72,8,FALSE)),"",VLOOKUP($A75,'Základní kolo'!$A$7:$M$72,8,FALSE))</f>
      </c>
      <c r="F75" s="43">
        <f>IF(ISERROR(VLOOKUP($A75,'Základní kolo'!$A$7:$M$72,9,FALSE)),"",VLOOKUP($A75,'Základní kolo'!$A$7:$M$72,9,FALSE))</f>
      </c>
      <c r="G75" s="44">
        <f>IF(ISERROR(VLOOKUP($A75,'Základní kolo'!$A$7:$M$72,10,FALSE)),"",VLOOKUP($A75,'Základní kolo'!$A$7:$M$72,10,FALSE))</f>
      </c>
      <c r="H75" s="45">
        <f>IF(ISERROR(VLOOKUP($A75,'Základní kolo'!$A$7:$M$72,11,FALSE)),"",VLOOKUP($A75,'Základní kolo'!$A$7:$M$72,11,FALSE))</f>
      </c>
      <c r="I75" s="45">
        <f>IF(ISERROR(VLOOKUP($A75,'Základní kolo'!$A$7:$M$72,12,FALSE)),"",VLOOKUP($A75,'Základní kolo'!$A$7:$M$72,12,FALSE))</f>
      </c>
      <c r="J75" s="46">
        <f>IF(ISERROR(VLOOKUP($A75,'Základní kolo'!$A$7:$M$72,13,FALSE)),"",VLOOKUP($A75,'Základní kolo'!$A$7:$M$72,13,FALSE))</f>
      </c>
    </row>
    <row r="76" spans="1:10" s="5" customFormat="1" ht="12.75">
      <c r="A76" s="5">
        <v>70</v>
      </c>
      <c r="B76" s="41">
        <f>IF(ISERROR(VLOOKUP($A76,'Základní kolo'!$A$7:$M$72,5,FALSE)),"",VLOOKUP($A76,'Základní kolo'!$A$7:$M$72,5,FALSE))</f>
      </c>
      <c r="C76" s="42">
        <f>IF(ISERROR(VLOOKUP($A76,'Základní kolo'!$A$7:$M$72,6,FALSE)),"",VLOOKUP($A76,'Základní kolo'!$A$7:$M$72,6,FALSE))</f>
      </c>
      <c r="D76" s="43">
        <f>IF(ISERROR(VLOOKUP($A76,'Základní kolo'!$A$7:$M$72,7,FALSE)),"",VLOOKUP($A76,'Základní kolo'!$A$7:$M$72,7,FALSE))</f>
      </c>
      <c r="E76" s="44">
        <f>IF(ISERROR(VLOOKUP($A76,'Základní kolo'!$A$7:$M$72,8,FALSE)),"",VLOOKUP($A76,'Základní kolo'!$A$7:$M$72,8,FALSE))</f>
      </c>
      <c r="F76" s="43">
        <f>IF(ISERROR(VLOOKUP($A76,'Základní kolo'!$A$7:$M$72,9,FALSE)),"",VLOOKUP($A76,'Základní kolo'!$A$7:$M$72,9,FALSE))</f>
      </c>
      <c r="G76" s="44">
        <f>IF(ISERROR(VLOOKUP($A76,'Základní kolo'!$A$7:$M$72,10,FALSE)),"",VLOOKUP($A76,'Základní kolo'!$A$7:$M$72,10,FALSE))</f>
      </c>
      <c r="H76" s="45">
        <f>IF(ISERROR(VLOOKUP($A76,'Základní kolo'!$A$7:$M$72,11,FALSE)),"",VLOOKUP($A76,'Základní kolo'!$A$7:$M$72,11,FALSE))</f>
      </c>
      <c r="I76" s="45">
        <f>IF(ISERROR(VLOOKUP($A76,'Základní kolo'!$A$7:$M$72,12,FALSE)),"",VLOOKUP($A76,'Základní kolo'!$A$7:$M$72,12,FALSE))</f>
      </c>
      <c r="J76" s="46">
        <f>IF(ISERROR(VLOOKUP($A76,'Základní kolo'!$A$7:$M$72,13,FALSE)),"",VLOOKUP($A76,'Základní kolo'!$A$7:$M$72,13,FALSE))</f>
      </c>
    </row>
    <row r="77" spans="1:10" s="5" customFormat="1" ht="12.75">
      <c r="A77" s="5">
        <v>71</v>
      </c>
      <c r="B77" s="41">
        <f>IF(ISERROR(VLOOKUP($A77,'Základní kolo'!$A$7:$M$72,5,FALSE)),"",VLOOKUP($A77,'Základní kolo'!$A$7:$M$72,5,FALSE))</f>
      </c>
      <c r="C77" s="42">
        <f>IF(ISERROR(VLOOKUP($A77,'Základní kolo'!$A$7:$M$72,6,FALSE)),"",VLOOKUP($A77,'Základní kolo'!$A$7:$M$72,6,FALSE))</f>
      </c>
      <c r="D77" s="43">
        <f>IF(ISERROR(VLOOKUP($A77,'Základní kolo'!$A$7:$M$72,7,FALSE)),"",VLOOKUP($A77,'Základní kolo'!$A$7:$M$72,7,FALSE))</f>
      </c>
      <c r="E77" s="44">
        <f>IF(ISERROR(VLOOKUP($A77,'Základní kolo'!$A$7:$M$72,8,FALSE)),"",VLOOKUP($A77,'Základní kolo'!$A$7:$M$72,8,FALSE))</f>
      </c>
      <c r="F77" s="43">
        <f>IF(ISERROR(VLOOKUP($A77,'Základní kolo'!$A$7:$M$72,9,FALSE)),"",VLOOKUP($A77,'Základní kolo'!$A$7:$M$72,9,FALSE))</f>
      </c>
      <c r="G77" s="44">
        <f>IF(ISERROR(VLOOKUP($A77,'Základní kolo'!$A$7:$M$72,10,FALSE)),"",VLOOKUP($A77,'Základní kolo'!$A$7:$M$72,10,FALSE))</f>
      </c>
      <c r="H77" s="45">
        <f>IF(ISERROR(VLOOKUP($A77,'Základní kolo'!$A$7:$M$72,11,FALSE)),"",VLOOKUP($A77,'Základní kolo'!$A$7:$M$72,11,FALSE))</f>
      </c>
      <c r="I77" s="45">
        <f>IF(ISERROR(VLOOKUP($A77,'Základní kolo'!$A$7:$M$72,12,FALSE)),"",VLOOKUP($A77,'Základní kolo'!$A$7:$M$72,12,FALSE))</f>
      </c>
      <c r="J77" s="46">
        <f>IF(ISERROR(VLOOKUP($A77,'Základní kolo'!$A$7:$M$72,13,FALSE)),"",VLOOKUP($A77,'Základní kolo'!$A$7:$M$72,13,FALSE))</f>
      </c>
    </row>
    <row r="78" spans="1:10" s="5" customFormat="1" ht="12.75">
      <c r="A78" s="5">
        <v>72</v>
      </c>
      <c r="B78" s="41">
        <f>IF(ISERROR(VLOOKUP($A78,'Základní kolo'!$A$7:$M$72,5,FALSE)),"",VLOOKUP($A78,'Základní kolo'!$A$7:$M$72,5,FALSE))</f>
      </c>
      <c r="C78" s="42">
        <f>IF(ISERROR(VLOOKUP($A78,'Základní kolo'!$A$7:$M$72,6,FALSE)),"",VLOOKUP($A78,'Základní kolo'!$A$7:$M$72,6,FALSE))</f>
      </c>
      <c r="D78" s="43">
        <f>IF(ISERROR(VLOOKUP($A78,'Základní kolo'!$A$7:$M$72,7,FALSE)),"",VLOOKUP($A78,'Základní kolo'!$A$7:$M$72,7,FALSE))</f>
      </c>
      <c r="E78" s="44">
        <f>IF(ISERROR(VLOOKUP($A78,'Základní kolo'!$A$7:$M$72,8,FALSE)),"",VLOOKUP($A78,'Základní kolo'!$A$7:$M$72,8,FALSE))</f>
      </c>
      <c r="F78" s="43">
        <f>IF(ISERROR(VLOOKUP($A78,'Základní kolo'!$A$7:$M$72,9,FALSE)),"",VLOOKUP($A78,'Základní kolo'!$A$7:$M$72,9,FALSE))</f>
      </c>
      <c r="G78" s="44">
        <f>IF(ISERROR(VLOOKUP($A78,'Základní kolo'!$A$7:$M$72,10,FALSE)),"",VLOOKUP($A78,'Základní kolo'!$A$7:$M$72,10,FALSE))</f>
      </c>
      <c r="H78" s="45">
        <f>IF(ISERROR(VLOOKUP($A78,'Základní kolo'!$A$7:$M$72,11,FALSE)),"",VLOOKUP($A78,'Základní kolo'!$A$7:$M$72,11,FALSE))</f>
      </c>
      <c r="I78" s="45">
        <f>IF(ISERROR(VLOOKUP($A78,'Základní kolo'!$A$7:$M$72,12,FALSE)),"",VLOOKUP($A78,'Základní kolo'!$A$7:$M$72,12,FALSE))</f>
      </c>
      <c r="J78" s="46">
        <f>IF(ISERROR(VLOOKUP($A78,'Základní kolo'!$A$7:$M$72,13,FALSE)),"",VLOOKUP($A78,'Základní kolo'!$A$7:$M$72,13,FALSE))</f>
      </c>
    </row>
    <row r="79" spans="1:10" s="5" customFormat="1" ht="12.75">
      <c r="A79" s="5">
        <v>73</v>
      </c>
      <c r="B79" s="41">
        <f>IF(ISERROR(VLOOKUP($A79,'Základní kolo'!$A$7:$M$72,5,FALSE)),"",VLOOKUP($A79,'Základní kolo'!$A$7:$M$72,5,FALSE))</f>
      </c>
      <c r="C79" s="42">
        <f>IF(ISERROR(VLOOKUP($A79,'Základní kolo'!$A$7:$M$72,6,FALSE)),"",VLOOKUP($A79,'Základní kolo'!$A$7:$M$72,6,FALSE))</f>
      </c>
      <c r="D79" s="43">
        <f>IF(ISERROR(VLOOKUP($A79,'Základní kolo'!$A$7:$M$72,7,FALSE)),"",VLOOKUP($A79,'Základní kolo'!$A$7:$M$72,7,FALSE))</f>
      </c>
      <c r="E79" s="44">
        <f>IF(ISERROR(VLOOKUP($A79,'Základní kolo'!$A$7:$M$72,8,FALSE)),"",VLOOKUP($A79,'Základní kolo'!$A$7:$M$72,8,FALSE))</f>
      </c>
      <c r="F79" s="43">
        <f>IF(ISERROR(VLOOKUP($A79,'Základní kolo'!$A$7:$M$72,9,FALSE)),"",VLOOKUP($A79,'Základní kolo'!$A$7:$M$72,9,FALSE))</f>
      </c>
      <c r="G79" s="44">
        <f>IF(ISERROR(VLOOKUP($A79,'Základní kolo'!$A$7:$M$72,10,FALSE)),"",VLOOKUP($A79,'Základní kolo'!$A$7:$M$72,10,FALSE))</f>
      </c>
      <c r="H79" s="45">
        <f>IF(ISERROR(VLOOKUP($A79,'Základní kolo'!$A$7:$M$72,11,FALSE)),"",VLOOKUP($A79,'Základní kolo'!$A$7:$M$72,11,FALSE))</f>
      </c>
      <c r="I79" s="45">
        <f>IF(ISERROR(VLOOKUP($A79,'Základní kolo'!$A$7:$M$72,12,FALSE)),"",VLOOKUP($A79,'Základní kolo'!$A$7:$M$72,12,FALSE))</f>
      </c>
      <c r="J79" s="46">
        <f>IF(ISERROR(VLOOKUP($A79,'Základní kolo'!$A$7:$M$72,13,FALSE)),"",VLOOKUP($A79,'Základní kolo'!$A$7:$M$72,13,FALSE))</f>
      </c>
    </row>
    <row r="80" spans="1:10" s="5" customFormat="1" ht="12.75">
      <c r="A80" s="5">
        <v>74</v>
      </c>
      <c r="B80" s="41">
        <f>IF(ISERROR(VLOOKUP($A80,'Základní kolo'!$A$7:$M$72,5,FALSE)),"",VLOOKUP($A80,'Základní kolo'!$A$7:$M$72,5,FALSE))</f>
      </c>
      <c r="C80" s="42">
        <f>IF(ISERROR(VLOOKUP($A80,'Základní kolo'!$A$7:$M$72,6,FALSE)),"",VLOOKUP($A80,'Základní kolo'!$A$7:$M$72,6,FALSE))</f>
      </c>
      <c r="D80" s="43">
        <f>IF(ISERROR(VLOOKUP($A80,'Základní kolo'!$A$7:$M$72,7,FALSE)),"",VLOOKUP($A80,'Základní kolo'!$A$7:$M$72,7,FALSE))</f>
      </c>
      <c r="E80" s="44">
        <f>IF(ISERROR(VLOOKUP($A80,'Základní kolo'!$A$7:$M$72,8,FALSE)),"",VLOOKUP($A80,'Základní kolo'!$A$7:$M$72,8,FALSE))</f>
      </c>
      <c r="F80" s="43">
        <f>IF(ISERROR(VLOOKUP($A80,'Základní kolo'!$A$7:$M$72,9,FALSE)),"",VLOOKUP($A80,'Základní kolo'!$A$7:$M$72,9,FALSE))</f>
      </c>
      <c r="G80" s="44">
        <f>IF(ISERROR(VLOOKUP($A80,'Základní kolo'!$A$7:$M$72,10,FALSE)),"",VLOOKUP($A80,'Základní kolo'!$A$7:$M$72,10,FALSE))</f>
      </c>
      <c r="H80" s="45">
        <f>IF(ISERROR(VLOOKUP($A80,'Základní kolo'!$A$7:$M$72,11,FALSE)),"",VLOOKUP($A80,'Základní kolo'!$A$7:$M$72,11,FALSE))</f>
      </c>
      <c r="I80" s="45">
        <f>IF(ISERROR(VLOOKUP($A80,'Základní kolo'!$A$7:$M$72,12,FALSE)),"",VLOOKUP($A80,'Základní kolo'!$A$7:$M$72,12,FALSE))</f>
      </c>
      <c r="J80" s="46">
        <f>IF(ISERROR(VLOOKUP($A80,'Základní kolo'!$A$7:$M$72,13,FALSE)),"",VLOOKUP($A80,'Základní kolo'!$A$7:$M$72,13,FALSE))</f>
      </c>
    </row>
    <row r="81" spans="1:10" s="5" customFormat="1" ht="12.75">
      <c r="A81" s="5">
        <v>75</v>
      </c>
      <c r="B81" s="41">
        <f>IF(ISERROR(VLOOKUP($A81,'Základní kolo'!$A$7:$M$72,5,FALSE)),"",VLOOKUP($A81,'Základní kolo'!$A$7:$M$72,5,FALSE))</f>
      </c>
      <c r="C81" s="42">
        <f>IF(ISERROR(VLOOKUP($A81,'Základní kolo'!$A$7:$M$72,6,FALSE)),"",VLOOKUP($A81,'Základní kolo'!$A$7:$M$72,6,FALSE))</f>
      </c>
      <c r="D81" s="43">
        <f>IF(ISERROR(VLOOKUP($A81,'Základní kolo'!$A$7:$M$72,7,FALSE)),"",VLOOKUP($A81,'Základní kolo'!$A$7:$M$72,7,FALSE))</f>
      </c>
      <c r="E81" s="44">
        <f>IF(ISERROR(VLOOKUP($A81,'Základní kolo'!$A$7:$M$72,8,FALSE)),"",VLOOKUP($A81,'Základní kolo'!$A$7:$M$72,8,FALSE))</f>
      </c>
      <c r="F81" s="43">
        <f>IF(ISERROR(VLOOKUP($A81,'Základní kolo'!$A$7:$M$72,9,FALSE)),"",VLOOKUP($A81,'Základní kolo'!$A$7:$M$72,9,FALSE))</f>
      </c>
      <c r="G81" s="44">
        <f>IF(ISERROR(VLOOKUP($A81,'Základní kolo'!$A$7:$M$72,10,FALSE)),"",VLOOKUP($A81,'Základní kolo'!$A$7:$M$72,10,FALSE))</f>
      </c>
      <c r="H81" s="45">
        <f>IF(ISERROR(VLOOKUP($A81,'Základní kolo'!$A$7:$M$72,11,FALSE)),"",VLOOKUP($A81,'Základní kolo'!$A$7:$M$72,11,FALSE))</f>
      </c>
      <c r="I81" s="45">
        <f>IF(ISERROR(VLOOKUP($A81,'Základní kolo'!$A$7:$M$72,12,FALSE)),"",VLOOKUP($A81,'Základní kolo'!$A$7:$M$72,12,FALSE))</f>
      </c>
      <c r="J81" s="46">
        <f>IF(ISERROR(VLOOKUP($A81,'Základní kolo'!$A$7:$M$72,13,FALSE)),"",VLOOKUP($A81,'Základní kolo'!$A$7:$M$72,13,FALSE))</f>
      </c>
    </row>
    <row r="82" spans="1:10" s="5" customFormat="1" ht="12.75">
      <c r="A82" s="5">
        <v>76</v>
      </c>
      <c r="B82" s="41">
        <f>IF(ISERROR(VLOOKUP($A82,'Základní kolo'!$A$7:$M$72,5,FALSE)),"",VLOOKUP($A82,'Základní kolo'!$A$7:$M$72,5,FALSE))</f>
      </c>
      <c r="C82" s="42">
        <f>IF(ISERROR(VLOOKUP($A82,'Základní kolo'!$A$7:$M$72,6,FALSE)),"",VLOOKUP($A82,'Základní kolo'!$A$7:$M$72,6,FALSE))</f>
      </c>
      <c r="D82" s="43">
        <f>IF(ISERROR(VLOOKUP($A82,'Základní kolo'!$A$7:$M$72,7,FALSE)),"",VLOOKUP($A82,'Základní kolo'!$A$7:$M$72,7,FALSE))</f>
      </c>
      <c r="E82" s="44">
        <f>IF(ISERROR(VLOOKUP($A82,'Základní kolo'!$A$7:$M$72,8,FALSE)),"",VLOOKUP($A82,'Základní kolo'!$A$7:$M$72,8,FALSE))</f>
      </c>
      <c r="F82" s="43">
        <f>IF(ISERROR(VLOOKUP($A82,'Základní kolo'!$A$7:$M$72,9,FALSE)),"",VLOOKUP($A82,'Základní kolo'!$A$7:$M$72,9,FALSE))</f>
      </c>
      <c r="G82" s="44">
        <f>IF(ISERROR(VLOOKUP($A82,'Základní kolo'!$A$7:$M$72,10,FALSE)),"",VLOOKUP($A82,'Základní kolo'!$A$7:$M$72,10,FALSE))</f>
      </c>
      <c r="H82" s="45">
        <f>IF(ISERROR(VLOOKUP($A82,'Základní kolo'!$A$7:$M$72,11,FALSE)),"",VLOOKUP($A82,'Základní kolo'!$A$7:$M$72,11,FALSE))</f>
      </c>
      <c r="I82" s="45">
        <f>IF(ISERROR(VLOOKUP($A82,'Základní kolo'!$A$7:$M$72,12,FALSE)),"",VLOOKUP($A82,'Základní kolo'!$A$7:$M$72,12,FALSE))</f>
      </c>
      <c r="J82" s="46">
        <f>IF(ISERROR(VLOOKUP($A82,'Základní kolo'!$A$7:$M$72,13,FALSE)),"",VLOOKUP($A82,'Základní kolo'!$A$7:$M$72,13,FALSE))</f>
      </c>
    </row>
    <row r="83" spans="1:10" s="5" customFormat="1" ht="12.75">
      <c r="A83" s="5">
        <v>77</v>
      </c>
      <c r="B83" s="41">
        <f>IF(ISERROR(VLOOKUP($A83,'Základní kolo'!$A$7:$M$72,5,FALSE)),"",VLOOKUP($A83,'Základní kolo'!$A$7:$M$72,5,FALSE))</f>
      </c>
      <c r="C83" s="42">
        <f>IF(ISERROR(VLOOKUP($A83,'Základní kolo'!$A$7:$M$72,6,FALSE)),"",VLOOKUP($A83,'Základní kolo'!$A$7:$M$72,6,FALSE))</f>
      </c>
      <c r="D83" s="43">
        <f>IF(ISERROR(VLOOKUP($A83,'Základní kolo'!$A$7:$M$72,7,FALSE)),"",VLOOKUP($A83,'Základní kolo'!$A$7:$M$72,7,FALSE))</f>
      </c>
      <c r="E83" s="44">
        <f>IF(ISERROR(VLOOKUP($A83,'Základní kolo'!$A$7:$M$72,8,FALSE)),"",VLOOKUP($A83,'Základní kolo'!$A$7:$M$72,8,FALSE))</f>
      </c>
      <c r="F83" s="43">
        <f>IF(ISERROR(VLOOKUP($A83,'Základní kolo'!$A$7:$M$72,9,FALSE)),"",VLOOKUP($A83,'Základní kolo'!$A$7:$M$72,9,FALSE))</f>
      </c>
      <c r="G83" s="44">
        <f>IF(ISERROR(VLOOKUP($A83,'Základní kolo'!$A$7:$M$72,10,FALSE)),"",VLOOKUP($A83,'Základní kolo'!$A$7:$M$72,10,FALSE))</f>
      </c>
      <c r="H83" s="45">
        <f>IF(ISERROR(VLOOKUP($A83,'Základní kolo'!$A$7:$M$72,11,FALSE)),"",VLOOKUP($A83,'Základní kolo'!$A$7:$M$72,11,FALSE))</f>
      </c>
      <c r="I83" s="45">
        <f>IF(ISERROR(VLOOKUP($A83,'Základní kolo'!$A$7:$M$72,12,FALSE)),"",VLOOKUP($A83,'Základní kolo'!$A$7:$M$72,12,FALSE))</f>
      </c>
      <c r="J83" s="46">
        <f>IF(ISERROR(VLOOKUP($A83,'Základní kolo'!$A$7:$M$72,13,FALSE)),"",VLOOKUP($A83,'Základní kolo'!$A$7:$M$72,13,FALSE))</f>
      </c>
    </row>
    <row r="84" spans="1:10" s="5" customFormat="1" ht="12.75">
      <c r="A84" s="5">
        <v>78</v>
      </c>
      <c r="B84" s="41">
        <f>IF(ISERROR(VLOOKUP($A84,'Základní kolo'!$A$7:$M$72,5,FALSE)),"",VLOOKUP($A84,'Základní kolo'!$A$7:$M$72,5,FALSE))</f>
      </c>
      <c r="C84" s="42">
        <f>IF(ISERROR(VLOOKUP($A84,'Základní kolo'!$A$7:$M$72,6,FALSE)),"",VLOOKUP($A84,'Základní kolo'!$A$7:$M$72,6,FALSE))</f>
      </c>
      <c r="D84" s="43">
        <f>IF(ISERROR(VLOOKUP($A84,'Základní kolo'!$A$7:$M$72,7,FALSE)),"",VLOOKUP($A84,'Základní kolo'!$A$7:$M$72,7,FALSE))</f>
      </c>
      <c r="E84" s="44">
        <f>IF(ISERROR(VLOOKUP($A84,'Základní kolo'!$A$7:$M$72,8,FALSE)),"",VLOOKUP($A84,'Základní kolo'!$A$7:$M$72,8,FALSE))</f>
      </c>
      <c r="F84" s="43">
        <f>IF(ISERROR(VLOOKUP($A84,'Základní kolo'!$A$7:$M$72,9,FALSE)),"",VLOOKUP($A84,'Základní kolo'!$A$7:$M$72,9,FALSE))</f>
      </c>
      <c r="G84" s="44">
        <f>IF(ISERROR(VLOOKUP($A84,'Základní kolo'!$A$7:$M$72,10,FALSE)),"",VLOOKUP($A84,'Základní kolo'!$A$7:$M$72,10,FALSE))</f>
      </c>
      <c r="H84" s="45">
        <f>IF(ISERROR(VLOOKUP($A84,'Základní kolo'!$A$7:$M$72,11,FALSE)),"",VLOOKUP($A84,'Základní kolo'!$A$7:$M$72,11,FALSE))</f>
      </c>
      <c r="I84" s="45">
        <f>IF(ISERROR(VLOOKUP($A84,'Základní kolo'!$A$7:$M$72,12,FALSE)),"",VLOOKUP($A84,'Základní kolo'!$A$7:$M$72,12,FALSE))</f>
      </c>
      <c r="J84" s="46">
        <f>IF(ISERROR(VLOOKUP($A84,'Základní kolo'!$A$7:$M$72,13,FALSE)),"",VLOOKUP($A84,'Základní kolo'!$A$7:$M$72,13,FALSE))</f>
      </c>
    </row>
    <row r="85" spans="1:10" s="5" customFormat="1" ht="12.75">
      <c r="A85" s="5">
        <v>79</v>
      </c>
      <c r="B85" s="41">
        <f>IF(ISERROR(VLOOKUP($A85,'Základní kolo'!$A$7:$M$72,5,FALSE)),"",VLOOKUP($A85,'Základní kolo'!$A$7:$M$72,5,FALSE))</f>
      </c>
      <c r="C85" s="42">
        <f>IF(ISERROR(VLOOKUP($A85,'Základní kolo'!$A$7:$M$72,6,FALSE)),"",VLOOKUP($A85,'Základní kolo'!$A$7:$M$72,6,FALSE))</f>
      </c>
      <c r="D85" s="43">
        <f>IF(ISERROR(VLOOKUP($A85,'Základní kolo'!$A$7:$M$72,7,FALSE)),"",VLOOKUP($A85,'Základní kolo'!$A$7:$M$72,7,FALSE))</f>
      </c>
      <c r="E85" s="44">
        <f>IF(ISERROR(VLOOKUP($A85,'Základní kolo'!$A$7:$M$72,8,FALSE)),"",VLOOKUP($A85,'Základní kolo'!$A$7:$M$72,8,FALSE))</f>
      </c>
      <c r="F85" s="43">
        <f>IF(ISERROR(VLOOKUP($A85,'Základní kolo'!$A$7:$M$72,9,FALSE)),"",VLOOKUP($A85,'Základní kolo'!$A$7:$M$72,9,FALSE))</f>
      </c>
      <c r="G85" s="44">
        <f>IF(ISERROR(VLOOKUP($A85,'Základní kolo'!$A$7:$M$72,10,FALSE)),"",VLOOKUP($A85,'Základní kolo'!$A$7:$M$72,10,FALSE))</f>
      </c>
      <c r="H85" s="45">
        <f>IF(ISERROR(VLOOKUP($A85,'Základní kolo'!$A$7:$M$72,11,FALSE)),"",VLOOKUP($A85,'Základní kolo'!$A$7:$M$72,11,FALSE))</f>
      </c>
      <c r="I85" s="45">
        <f>IF(ISERROR(VLOOKUP($A85,'Základní kolo'!$A$7:$M$72,12,FALSE)),"",VLOOKUP($A85,'Základní kolo'!$A$7:$M$72,12,FALSE))</f>
      </c>
      <c r="J85" s="46">
        <f>IF(ISERROR(VLOOKUP($A85,'Základní kolo'!$A$7:$M$72,13,FALSE)),"",VLOOKUP($A85,'Základní kolo'!$A$7:$M$72,13,FALSE))</f>
      </c>
    </row>
    <row r="86" spans="1:10" s="5" customFormat="1" ht="12.75">
      <c r="A86" s="5">
        <v>80</v>
      </c>
      <c r="B86" s="41">
        <f>IF(ISERROR(VLOOKUP($A86,'Základní kolo'!$A$7:$M$72,5,FALSE)),"",VLOOKUP($A86,'Základní kolo'!$A$7:$M$72,5,FALSE))</f>
      </c>
      <c r="C86" s="42">
        <f>IF(ISERROR(VLOOKUP($A86,'Základní kolo'!$A$7:$M$72,6,FALSE)),"",VLOOKUP($A86,'Základní kolo'!$A$7:$M$72,6,FALSE))</f>
      </c>
      <c r="D86" s="43">
        <f>IF(ISERROR(VLOOKUP($A86,'Základní kolo'!$A$7:$M$72,7,FALSE)),"",VLOOKUP($A86,'Základní kolo'!$A$7:$M$72,7,FALSE))</f>
      </c>
      <c r="E86" s="44">
        <f>IF(ISERROR(VLOOKUP($A86,'Základní kolo'!$A$7:$M$72,8,FALSE)),"",VLOOKUP($A86,'Základní kolo'!$A$7:$M$72,8,FALSE))</f>
      </c>
      <c r="F86" s="43">
        <f>IF(ISERROR(VLOOKUP($A86,'Základní kolo'!$A$7:$M$72,9,FALSE)),"",VLOOKUP($A86,'Základní kolo'!$A$7:$M$72,9,FALSE))</f>
      </c>
      <c r="G86" s="44">
        <f>IF(ISERROR(VLOOKUP($A86,'Základní kolo'!$A$7:$M$72,10,FALSE)),"",VLOOKUP($A86,'Základní kolo'!$A$7:$M$72,10,FALSE))</f>
      </c>
      <c r="H86" s="45">
        <f>IF(ISERROR(VLOOKUP($A86,'Základní kolo'!$A$7:$M$72,11,FALSE)),"",VLOOKUP($A86,'Základní kolo'!$A$7:$M$72,11,FALSE))</f>
      </c>
      <c r="I86" s="45">
        <f>IF(ISERROR(VLOOKUP($A86,'Základní kolo'!$A$7:$M$72,12,FALSE)),"",VLOOKUP($A86,'Základní kolo'!$A$7:$M$72,12,FALSE))</f>
      </c>
      <c r="J86" s="46">
        <f>IF(ISERROR(VLOOKUP($A86,'Základní kolo'!$A$7:$M$72,13,FALSE)),"",VLOOKUP($A86,'Základní kolo'!$A$7:$M$72,13,FALSE))</f>
      </c>
    </row>
    <row r="87" spans="1:10" s="5" customFormat="1" ht="12.75">
      <c r="A87" s="5">
        <v>81</v>
      </c>
      <c r="B87" s="41">
        <f>IF(ISERROR(VLOOKUP($A87,'Základní kolo'!$A$7:$M$72,5,FALSE)),"",VLOOKUP($A87,'Základní kolo'!$A$7:$M$72,5,FALSE))</f>
      </c>
      <c r="C87" s="42">
        <f>IF(ISERROR(VLOOKUP($A87,'Základní kolo'!$A$7:$M$72,6,FALSE)),"",VLOOKUP($A87,'Základní kolo'!$A$7:$M$72,6,FALSE))</f>
      </c>
      <c r="D87" s="43">
        <f>IF(ISERROR(VLOOKUP($A87,'Základní kolo'!$A$7:$M$72,7,FALSE)),"",VLOOKUP($A87,'Základní kolo'!$A$7:$M$72,7,FALSE))</f>
      </c>
      <c r="E87" s="44">
        <f>IF(ISERROR(VLOOKUP($A87,'Základní kolo'!$A$7:$M$72,8,FALSE)),"",VLOOKUP($A87,'Základní kolo'!$A$7:$M$72,8,FALSE))</f>
      </c>
      <c r="F87" s="43">
        <f>IF(ISERROR(VLOOKUP($A87,'Základní kolo'!$A$7:$M$72,9,FALSE)),"",VLOOKUP($A87,'Základní kolo'!$A$7:$M$72,9,FALSE))</f>
      </c>
      <c r="G87" s="44">
        <f>IF(ISERROR(VLOOKUP($A87,'Základní kolo'!$A$7:$M$72,10,FALSE)),"",VLOOKUP($A87,'Základní kolo'!$A$7:$M$72,10,FALSE))</f>
      </c>
      <c r="H87" s="45">
        <f>IF(ISERROR(VLOOKUP($A87,'Základní kolo'!$A$7:$M$72,11,FALSE)),"",VLOOKUP($A87,'Základní kolo'!$A$7:$M$72,11,FALSE))</f>
      </c>
      <c r="I87" s="45">
        <f>IF(ISERROR(VLOOKUP($A87,'Základní kolo'!$A$7:$M$72,12,FALSE)),"",VLOOKUP($A87,'Základní kolo'!$A$7:$M$72,12,FALSE))</f>
      </c>
      <c r="J87" s="46">
        <f>IF(ISERROR(VLOOKUP($A87,'Základní kolo'!$A$7:$M$72,13,FALSE)),"",VLOOKUP($A87,'Základní kolo'!$A$7:$M$72,13,FALSE))</f>
      </c>
    </row>
    <row r="88" spans="1:10" s="5" customFormat="1" ht="12.75">
      <c r="A88" s="5">
        <v>82</v>
      </c>
      <c r="B88" s="41">
        <f>IF(ISERROR(VLOOKUP($A88,'Základní kolo'!$A$7:$M$72,5,FALSE)),"",VLOOKUP($A88,'Základní kolo'!$A$7:$M$72,5,FALSE))</f>
      </c>
      <c r="C88" s="42">
        <f>IF(ISERROR(VLOOKUP($A88,'Základní kolo'!$A$7:$M$72,6,FALSE)),"",VLOOKUP($A88,'Základní kolo'!$A$7:$M$72,6,FALSE))</f>
      </c>
      <c r="D88" s="43">
        <f>IF(ISERROR(VLOOKUP($A88,'Základní kolo'!$A$7:$M$72,7,FALSE)),"",VLOOKUP($A88,'Základní kolo'!$A$7:$M$72,7,FALSE))</f>
      </c>
      <c r="E88" s="44">
        <f>IF(ISERROR(VLOOKUP($A88,'Základní kolo'!$A$7:$M$72,8,FALSE)),"",VLOOKUP($A88,'Základní kolo'!$A$7:$M$72,8,FALSE))</f>
      </c>
      <c r="F88" s="43">
        <f>IF(ISERROR(VLOOKUP($A88,'Základní kolo'!$A$7:$M$72,9,FALSE)),"",VLOOKUP($A88,'Základní kolo'!$A$7:$M$72,9,FALSE))</f>
      </c>
      <c r="G88" s="44">
        <f>IF(ISERROR(VLOOKUP($A88,'Základní kolo'!$A$7:$M$72,10,FALSE)),"",VLOOKUP($A88,'Základní kolo'!$A$7:$M$72,10,FALSE))</f>
      </c>
      <c r="H88" s="45">
        <f>IF(ISERROR(VLOOKUP($A88,'Základní kolo'!$A$7:$M$72,11,FALSE)),"",VLOOKUP($A88,'Základní kolo'!$A$7:$M$72,11,FALSE))</f>
      </c>
      <c r="I88" s="45">
        <f>IF(ISERROR(VLOOKUP($A88,'Základní kolo'!$A$7:$M$72,12,FALSE)),"",VLOOKUP($A88,'Základní kolo'!$A$7:$M$72,12,FALSE))</f>
      </c>
      <c r="J88" s="46">
        <f>IF(ISERROR(VLOOKUP($A88,'Základní kolo'!$A$7:$M$72,13,FALSE)),"",VLOOKUP($A88,'Základní kolo'!$A$7:$M$72,13,FALSE))</f>
      </c>
    </row>
    <row r="89" spans="1:10" s="5" customFormat="1" ht="12.75">
      <c r="A89" s="5">
        <v>83</v>
      </c>
      <c r="B89" s="41">
        <f>IF(ISERROR(VLOOKUP($A89,'Základní kolo'!$A$7:$M$72,5,FALSE)),"",VLOOKUP($A89,'Základní kolo'!$A$7:$M$72,5,FALSE))</f>
      </c>
      <c r="C89" s="42">
        <f>IF(ISERROR(VLOOKUP($A89,'Základní kolo'!$A$7:$M$72,6,FALSE)),"",VLOOKUP($A89,'Základní kolo'!$A$7:$M$72,6,FALSE))</f>
      </c>
      <c r="D89" s="43">
        <f>IF(ISERROR(VLOOKUP($A89,'Základní kolo'!$A$7:$M$72,7,FALSE)),"",VLOOKUP($A89,'Základní kolo'!$A$7:$M$72,7,FALSE))</f>
      </c>
      <c r="E89" s="44">
        <f>IF(ISERROR(VLOOKUP($A89,'Základní kolo'!$A$7:$M$72,8,FALSE)),"",VLOOKUP($A89,'Základní kolo'!$A$7:$M$72,8,FALSE))</f>
      </c>
      <c r="F89" s="43">
        <f>IF(ISERROR(VLOOKUP($A89,'Základní kolo'!$A$7:$M$72,9,FALSE)),"",VLOOKUP($A89,'Základní kolo'!$A$7:$M$72,9,FALSE))</f>
      </c>
      <c r="G89" s="44">
        <f>IF(ISERROR(VLOOKUP($A89,'Základní kolo'!$A$7:$M$72,10,FALSE)),"",VLOOKUP($A89,'Základní kolo'!$A$7:$M$72,10,FALSE))</f>
      </c>
      <c r="H89" s="45">
        <f>IF(ISERROR(VLOOKUP($A89,'Základní kolo'!$A$7:$M$72,11,FALSE)),"",VLOOKUP($A89,'Základní kolo'!$A$7:$M$72,11,FALSE))</f>
      </c>
      <c r="I89" s="45">
        <f>IF(ISERROR(VLOOKUP($A89,'Základní kolo'!$A$7:$M$72,12,FALSE)),"",VLOOKUP($A89,'Základní kolo'!$A$7:$M$72,12,FALSE))</f>
      </c>
      <c r="J89" s="46">
        <f>IF(ISERROR(VLOOKUP($A89,'Základní kolo'!$A$7:$M$72,13,FALSE)),"",VLOOKUP($A89,'Základní kolo'!$A$7:$M$72,13,FALSE))</f>
      </c>
    </row>
    <row r="90" spans="1:10" s="5" customFormat="1" ht="12.75">
      <c r="A90" s="5">
        <v>84</v>
      </c>
      <c r="B90" s="41">
        <f>IF(ISERROR(VLOOKUP($A90,'Základní kolo'!$A$7:$M$72,5,FALSE)),"",VLOOKUP($A90,'Základní kolo'!$A$7:$M$72,5,FALSE))</f>
      </c>
      <c r="C90" s="42">
        <f>IF(ISERROR(VLOOKUP($A90,'Základní kolo'!$A$7:$M$72,6,FALSE)),"",VLOOKUP($A90,'Základní kolo'!$A$7:$M$72,6,FALSE))</f>
      </c>
      <c r="D90" s="43">
        <f>IF(ISERROR(VLOOKUP($A90,'Základní kolo'!$A$7:$M$72,7,FALSE)),"",VLOOKUP($A90,'Základní kolo'!$A$7:$M$72,7,FALSE))</f>
      </c>
      <c r="E90" s="44">
        <f>IF(ISERROR(VLOOKUP($A90,'Základní kolo'!$A$7:$M$72,8,FALSE)),"",VLOOKUP($A90,'Základní kolo'!$A$7:$M$72,8,FALSE))</f>
      </c>
      <c r="F90" s="43">
        <f>IF(ISERROR(VLOOKUP($A90,'Základní kolo'!$A$7:$M$72,9,FALSE)),"",VLOOKUP($A90,'Základní kolo'!$A$7:$M$72,9,FALSE))</f>
      </c>
      <c r="G90" s="44">
        <f>IF(ISERROR(VLOOKUP($A90,'Základní kolo'!$A$7:$M$72,10,FALSE)),"",VLOOKUP($A90,'Základní kolo'!$A$7:$M$72,10,FALSE))</f>
      </c>
      <c r="H90" s="45">
        <f>IF(ISERROR(VLOOKUP($A90,'Základní kolo'!$A$7:$M$72,11,FALSE)),"",VLOOKUP($A90,'Základní kolo'!$A$7:$M$72,11,FALSE))</f>
      </c>
      <c r="I90" s="45">
        <f>IF(ISERROR(VLOOKUP($A90,'Základní kolo'!$A$7:$M$72,12,FALSE)),"",VLOOKUP($A90,'Základní kolo'!$A$7:$M$72,12,FALSE))</f>
      </c>
      <c r="J90" s="46">
        <f>IF(ISERROR(VLOOKUP($A90,'Základní kolo'!$A$7:$M$72,13,FALSE)),"",VLOOKUP($A90,'Základní kolo'!$A$7:$M$72,13,FALSE))</f>
      </c>
    </row>
    <row r="91" spans="1:10" s="5" customFormat="1" ht="12.75">
      <c r="A91" s="5">
        <v>85</v>
      </c>
      <c r="B91" s="41">
        <f>IF(ISERROR(VLOOKUP($A91,'Základní kolo'!$A$7:$M$72,5,FALSE)),"",VLOOKUP($A91,'Základní kolo'!$A$7:$M$72,5,FALSE))</f>
      </c>
      <c r="C91" s="42">
        <f>IF(ISERROR(VLOOKUP($A91,'Základní kolo'!$A$7:$M$72,6,FALSE)),"",VLOOKUP($A91,'Základní kolo'!$A$7:$M$72,6,FALSE))</f>
      </c>
      <c r="D91" s="43">
        <f>IF(ISERROR(VLOOKUP($A91,'Základní kolo'!$A$7:$M$72,7,FALSE)),"",VLOOKUP($A91,'Základní kolo'!$A$7:$M$72,7,FALSE))</f>
      </c>
      <c r="E91" s="44">
        <f>IF(ISERROR(VLOOKUP($A91,'Základní kolo'!$A$7:$M$72,8,FALSE)),"",VLOOKUP($A91,'Základní kolo'!$A$7:$M$72,8,FALSE))</f>
      </c>
      <c r="F91" s="43">
        <f>IF(ISERROR(VLOOKUP($A91,'Základní kolo'!$A$7:$M$72,9,FALSE)),"",VLOOKUP($A91,'Základní kolo'!$A$7:$M$72,9,FALSE))</f>
      </c>
      <c r="G91" s="44">
        <f>IF(ISERROR(VLOOKUP($A91,'Základní kolo'!$A$7:$M$72,10,FALSE)),"",VLOOKUP($A91,'Základní kolo'!$A$7:$M$72,10,FALSE))</f>
      </c>
      <c r="H91" s="45">
        <f>IF(ISERROR(VLOOKUP($A91,'Základní kolo'!$A$7:$M$72,11,FALSE)),"",VLOOKUP($A91,'Základní kolo'!$A$7:$M$72,11,FALSE))</f>
      </c>
      <c r="I91" s="45">
        <f>IF(ISERROR(VLOOKUP($A91,'Základní kolo'!$A$7:$M$72,12,FALSE)),"",VLOOKUP($A91,'Základní kolo'!$A$7:$M$72,12,FALSE))</f>
      </c>
      <c r="J91" s="46">
        <f>IF(ISERROR(VLOOKUP($A91,'Základní kolo'!$A$7:$M$72,13,FALSE)),"",VLOOKUP($A91,'Základní kolo'!$A$7:$M$72,13,FALSE))</f>
      </c>
    </row>
    <row r="92" spans="1:10" s="5" customFormat="1" ht="12.75">
      <c r="A92" s="5">
        <v>86</v>
      </c>
      <c r="B92" s="41">
        <f>IF(ISERROR(VLOOKUP($A92,'Základní kolo'!$A$7:$M$72,5,FALSE)),"",VLOOKUP($A92,'Základní kolo'!$A$7:$M$72,5,FALSE))</f>
      </c>
      <c r="C92" s="42">
        <f>IF(ISERROR(VLOOKUP($A92,'Základní kolo'!$A$7:$M$72,6,FALSE)),"",VLOOKUP($A92,'Základní kolo'!$A$7:$M$72,6,FALSE))</f>
      </c>
      <c r="D92" s="43">
        <f>IF(ISERROR(VLOOKUP($A92,'Základní kolo'!$A$7:$M$72,7,FALSE)),"",VLOOKUP($A92,'Základní kolo'!$A$7:$M$72,7,FALSE))</f>
      </c>
      <c r="E92" s="44">
        <f>IF(ISERROR(VLOOKUP($A92,'Základní kolo'!$A$7:$M$72,8,FALSE)),"",VLOOKUP($A92,'Základní kolo'!$A$7:$M$72,8,FALSE))</f>
      </c>
      <c r="F92" s="43">
        <f>IF(ISERROR(VLOOKUP($A92,'Základní kolo'!$A$7:$M$72,9,FALSE)),"",VLOOKUP($A92,'Základní kolo'!$A$7:$M$72,9,FALSE))</f>
      </c>
      <c r="G92" s="44">
        <f>IF(ISERROR(VLOOKUP($A92,'Základní kolo'!$A$7:$M$72,10,FALSE)),"",VLOOKUP($A92,'Základní kolo'!$A$7:$M$72,10,FALSE))</f>
      </c>
      <c r="H92" s="45">
        <f>IF(ISERROR(VLOOKUP($A92,'Základní kolo'!$A$7:$M$72,11,FALSE)),"",VLOOKUP($A92,'Základní kolo'!$A$7:$M$72,11,FALSE))</f>
      </c>
      <c r="I92" s="45">
        <f>IF(ISERROR(VLOOKUP($A92,'Základní kolo'!$A$7:$M$72,12,FALSE)),"",VLOOKUP($A92,'Základní kolo'!$A$7:$M$72,12,FALSE))</f>
      </c>
      <c r="J92" s="46">
        <f>IF(ISERROR(VLOOKUP($A92,'Základní kolo'!$A$7:$M$72,13,FALSE)),"",VLOOKUP($A92,'Základní kolo'!$A$7:$M$72,13,FALSE))</f>
      </c>
    </row>
    <row r="93" spans="1:10" s="5" customFormat="1" ht="12.75">
      <c r="A93" s="5">
        <v>87</v>
      </c>
      <c r="B93" s="41">
        <f>IF(ISERROR(VLOOKUP($A93,'Základní kolo'!$A$7:$M$72,5,FALSE)),"",VLOOKUP($A93,'Základní kolo'!$A$7:$M$72,5,FALSE))</f>
      </c>
      <c r="C93" s="42">
        <f>IF(ISERROR(VLOOKUP($A93,'Základní kolo'!$A$7:$M$72,6,FALSE)),"",VLOOKUP($A93,'Základní kolo'!$A$7:$M$72,6,FALSE))</f>
      </c>
      <c r="D93" s="43">
        <f>IF(ISERROR(VLOOKUP($A93,'Základní kolo'!$A$7:$M$72,7,FALSE)),"",VLOOKUP($A93,'Základní kolo'!$A$7:$M$72,7,FALSE))</f>
      </c>
      <c r="E93" s="44">
        <f>IF(ISERROR(VLOOKUP($A93,'Základní kolo'!$A$7:$M$72,8,FALSE)),"",VLOOKUP($A93,'Základní kolo'!$A$7:$M$72,8,FALSE))</f>
      </c>
      <c r="F93" s="43">
        <f>IF(ISERROR(VLOOKUP($A93,'Základní kolo'!$A$7:$M$72,9,FALSE)),"",VLOOKUP($A93,'Základní kolo'!$A$7:$M$72,9,FALSE))</f>
      </c>
      <c r="G93" s="44">
        <f>IF(ISERROR(VLOOKUP($A93,'Základní kolo'!$A$7:$M$72,10,FALSE)),"",VLOOKUP($A93,'Základní kolo'!$A$7:$M$72,10,FALSE))</f>
      </c>
      <c r="H93" s="45">
        <f>IF(ISERROR(VLOOKUP($A93,'Základní kolo'!$A$7:$M$72,11,FALSE)),"",VLOOKUP($A93,'Základní kolo'!$A$7:$M$72,11,FALSE))</f>
      </c>
      <c r="I93" s="45">
        <f>IF(ISERROR(VLOOKUP($A93,'Základní kolo'!$A$7:$M$72,12,FALSE)),"",VLOOKUP($A93,'Základní kolo'!$A$7:$M$72,12,FALSE))</f>
      </c>
      <c r="J93" s="46">
        <f>IF(ISERROR(VLOOKUP($A93,'Základní kolo'!$A$7:$M$72,13,FALSE)),"",VLOOKUP($A93,'Základní kolo'!$A$7:$M$72,13,FALSE))</f>
      </c>
    </row>
    <row r="94" spans="1:10" s="5" customFormat="1" ht="12.75">
      <c r="A94" s="5">
        <v>88</v>
      </c>
      <c r="B94" s="41">
        <f>IF(ISERROR(VLOOKUP($A94,'Základní kolo'!$A$7:$M$72,5,FALSE)),"",VLOOKUP($A94,'Základní kolo'!$A$7:$M$72,5,FALSE))</f>
      </c>
      <c r="C94" s="42">
        <f>IF(ISERROR(VLOOKUP($A94,'Základní kolo'!$A$7:$M$72,6,FALSE)),"",VLOOKUP($A94,'Základní kolo'!$A$7:$M$72,6,FALSE))</f>
      </c>
      <c r="D94" s="43">
        <f>IF(ISERROR(VLOOKUP($A94,'Základní kolo'!$A$7:$M$72,7,FALSE)),"",VLOOKUP($A94,'Základní kolo'!$A$7:$M$72,7,FALSE))</f>
      </c>
      <c r="E94" s="44">
        <f>IF(ISERROR(VLOOKUP($A94,'Základní kolo'!$A$7:$M$72,8,FALSE)),"",VLOOKUP($A94,'Základní kolo'!$A$7:$M$72,8,FALSE))</f>
      </c>
      <c r="F94" s="43">
        <f>IF(ISERROR(VLOOKUP($A94,'Základní kolo'!$A$7:$M$72,9,FALSE)),"",VLOOKUP($A94,'Základní kolo'!$A$7:$M$72,9,FALSE))</f>
      </c>
      <c r="G94" s="44">
        <f>IF(ISERROR(VLOOKUP($A94,'Základní kolo'!$A$7:$M$72,10,FALSE)),"",VLOOKUP($A94,'Základní kolo'!$A$7:$M$72,10,FALSE))</f>
      </c>
      <c r="H94" s="45">
        <f>IF(ISERROR(VLOOKUP($A94,'Základní kolo'!$A$7:$M$72,11,FALSE)),"",VLOOKUP($A94,'Základní kolo'!$A$7:$M$72,11,FALSE))</f>
      </c>
      <c r="I94" s="45">
        <f>IF(ISERROR(VLOOKUP($A94,'Základní kolo'!$A$7:$M$72,12,FALSE)),"",VLOOKUP($A94,'Základní kolo'!$A$7:$M$72,12,FALSE))</f>
      </c>
      <c r="J94" s="46">
        <f>IF(ISERROR(VLOOKUP($A94,'Základní kolo'!$A$7:$M$72,13,FALSE)),"",VLOOKUP($A94,'Základní kolo'!$A$7:$M$72,13,FALSE))</f>
      </c>
    </row>
    <row r="95" spans="1:10" s="5" customFormat="1" ht="12.75">
      <c r="A95" s="5">
        <v>89</v>
      </c>
      <c r="B95" s="41">
        <f>IF(ISERROR(VLOOKUP($A95,'Základní kolo'!$A$7:$M$72,5,FALSE)),"",VLOOKUP($A95,'Základní kolo'!$A$7:$M$72,5,FALSE))</f>
      </c>
      <c r="C95" s="42">
        <f>IF(ISERROR(VLOOKUP($A95,'Základní kolo'!$A$7:$M$72,6,FALSE)),"",VLOOKUP($A95,'Základní kolo'!$A$7:$M$72,6,FALSE))</f>
      </c>
      <c r="D95" s="43">
        <f>IF(ISERROR(VLOOKUP($A95,'Základní kolo'!$A$7:$M$72,7,FALSE)),"",VLOOKUP($A95,'Základní kolo'!$A$7:$M$72,7,FALSE))</f>
      </c>
      <c r="E95" s="44">
        <f>IF(ISERROR(VLOOKUP($A95,'Základní kolo'!$A$7:$M$72,8,FALSE)),"",VLOOKUP($A95,'Základní kolo'!$A$7:$M$72,8,FALSE))</f>
      </c>
      <c r="F95" s="43">
        <f>IF(ISERROR(VLOOKUP($A95,'Základní kolo'!$A$7:$M$72,9,FALSE)),"",VLOOKUP($A95,'Základní kolo'!$A$7:$M$72,9,FALSE))</f>
      </c>
      <c r="G95" s="44">
        <f>IF(ISERROR(VLOOKUP($A95,'Základní kolo'!$A$7:$M$72,10,FALSE)),"",VLOOKUP($A95,'Základní kolo'!$A$7:$M$72,10,FALSE))</f>
      </c>
      <c r="H95" s="45">
        <f>IF(ISERROR(VLOOKUP($A95,'Základní kolo'!$A$7:$M$72,11,FALSE)),"",VLOOKUP($A95,'Základní kolo'!$A$7:$M$72,11,FALSE))</f>
      </c>
      <c r="I95" s="45">
        <f>IF(ISERROR(VLOOKUP($A95,'Základní kolo'!$A$7:$M$72,12,FALSE)),"",VLOOKUP($A95,'Základní kolo'!$A$7:$M$72,12,FALSE))</f>
      </c>
      <c r="J95" s="46">
        <f>IF(ISERROR(VLOOKUP($A95,'Základní kolo'!$A$7:$M$72,13,FALSE)),"",VLOOKUP($A95,'Základní kolo'!$A$7:$M$72,13,FALSE))</f>
      </c>
    </row>
    <row r="96" spans="1:10" s="5" customFormat="1" ht="12.75">
      <c r="A96" s="5">
        <v>90</v>
      </c>
      <c r="B96" s="41">
        <f>IF(ISERROR(VLOOKUP($A96,'Základní kolo'!$A$7:$M$72,5,FALSE)),"",VLOOKUP($A96,'Základní kolo'!$A$7:$M$72,5,FALSE))</f>
      </c>
      <c r="C96" s="42">
        <f>IF(ISERROR(VLOOKUP($A96,'Základní kolo'!$A$7:$M$72,6,FALSE)),"",VLOOKUP($A96,'Základní kolo'!$A$7:$M$72,6,FALSE))</f>
      </c>
      <c r="D96" s="43">
        <f>IF(ISERROR(VLOOKUP($A96,'Základní kolo'!$A$7:$M$72,7,FALSE)),"",VLOOKUP($A96,'Základní kolo'!$A$7:$M$72,7,FALSE))</f>
      </c>
      <c r="E96" s="44">
        <f>IF(ISERROR(VLOOKUP($A96,'Základní kolo'!$A$7:$M$72,8,FALSE)),"",VLOOKUP($A96,'Základní kolo'!$A$7:$M$72,8,FALSE))</f>
      </c>
      <c r="F96" s="43">
        <f>IF(ISERROR(VLOOKUP($A96,'Základní kolo'!$A$7:$M$72,9,FALSE)),"",VLOOKUP($A96,'Základní kolo'!$A$7:$M$72,9,FALSE))</f>
      </c>
      <c r="G96" s="44">
        <f>IF(ISERROR(VLOOKUP($A96,'Základní kolo'!$A$7:$M$72,10,FALSE)),"",VLOOKUP($A96,'Základní kolo'!$A$7:$M$72,10,FALSE))</f>
      </c>
      <c r="H96" s="45">
        <f>IF(ISERROR(VLOOKUP($A96,'Základní kolo'!$A$7:$M$72,11,FALSE)),"",VLOOKUP($A96,'Základní kolo'!$A$7:$M$72,11,FALSE))</f>
      </c>
      <c r="I96" s="45">
        <f>IF(ISERROR(VLOOKUP($A96,'Základní kolo'!$A$7:$M$72,12,FALSE)),"",VLOOKUP($A96,'Základní kolo'!$A$7:$M$72,12,FALSE))</f>
      </c>
      <c r="J96" s="46">
        <f>IF(ISERROR(VLOOKUP($A96,'Základní kolo'!$A$7:$M$72,13,FALSE)),"",VLOOKUP($A96,'Základní kolo'!$A$7:$M$72,13,FALSE))</f>
      </c>
    </row>
    <row r="97" spans="1:10" s="5" customFormat="1" ht="12.75">
      <c r="A97" s="5">
        <v>91</v>
      </c>
      <c r="B97" s="41">
        <f>IF(ISERROR(VLOOKUP($A97,'Základní kolo'!$A$7:$M$72,5,FALSE)),"",VLOOKUP($A97,'Základní kolo'!$A$7:$M$72,5,FALSE))</f>
      </c>
      <c r="C97" s="42">
        <f>IF(ISERROR(VLOOKUP($A97,'Základní kolo'!$A$7:$M$72,6,FALSE)),"",VLOOKUP($A97,'Základní kolo'!$A$7:$M$72,6,FALSE))</f>
      </c>
      <c r="D97" s="43">
        <f>IF(ISERROR(VLOOKUP($A97,'Základní kolo'!$A$7:$M$72,7,FALSE)),"",VLOOKUP($A97,'Základní kolo'!$A$7:$M$72,7,FALSE))</f>
      </c>
      <c r="E97" s="44">
        <f>IF(ISERROR(VLOOKUP($A97,'Základní kolo'!$A$7:$M$72,8,FALSE)),"",VLOOKUP($A97,'Základní kolo'!$A$7:$M$72,8,FALSE))</f>
      </c>
      <c r="F97" s="43">
        <f>IF(ISERROR(VLOOKUP($A97,'Základní kolo'!$A$7:$M$72,9,FALSE)),"",VLOOKUP($A97,'Základní kolo'!$A$7:$M$72,9,FALSE))</f>
      </c>
      <c r="G97" s="44">
        <f>IF(ISERROR(VLOOKUP($A97,'Základní kolo'!$A$7:$M$72,10,FALSE)),"",VLOOKUP($A97,'Základní kolo'!$A$7:$M$72,10,FALSE))</f>
      </c>
      <c r="H97" s="45">
        <f>IF(ISERROR(VLOOKUP($A97,'Základní kolo'!$A$7:$M$72,11,FALSE)),"",VLOOKUP($A97,'Základní kolo'!$A$7:$M$72,11,FALSE))</f>
      </c>
      <c r="I97" s="45">
        <f>IF(ISERROR(VLOOKUP($A97,'Základní kolo'!$A$7:$M$72,12,FALSE)),"",VLOOKUP($A97,'Základní kolo'!$A$7:$M$72,12,FALSE))</f>
      </c>
      <c r="J97" s="46">
        <f>IF(ISERROR(VLOOKUP($A97,'Základní kolo'!$A$7:$M$72,13,FALSE)),"",VLOOKUP($A97,'Základní kolo'!$A$7:$M$72,13,FALSE))</f>
      </c>
    </row>
    <row r="98" spans="1:10" s="5" customFormat="1" ht="12.75">
      <c r="A98" s="5">
        <v>92</v>
      </c>
      <c r="B98" s="41">
        <f>IF(ISERROR(VLOOKUP($A98,'Základní kolo'!$A$7:$M$72,5,FALSE)),"",VLOOKUP($A98,'Základní kolo'!$A$7:$M$72,5,FALSE))</f>
      </c>
      <c r="C98" s="42">
        <f>IF(ISERROR(VLOOKUP($A98,'Základní kolo'!$A$7:$M$72,6,FALSE)),"",VLOOKUP($A98,'Základní kolo'!$A$7:$M$72,6,FALSE))</f>
      </c>
      <c r="D98" s="43">
        <f>IF(ISERROR(VLOOKUP($A98,'Základní kolo'!$A$7:$M$72,7,FALSE)),"",VLOOKUP($A98,'Základní kolo'!$A$7:$M$72,7,FALSE))</f>
      </c>
      <c r="E98" s="44">
        <f>IF(ISERROR(VLOOKUP($A98,'Základní kolo'!$A$7:$M$72,8,FALSE)),"",VLOOKUP($A98,'Základní kolo'!$A$7:$M$72,8,FALSE))</f>
      </c>
      <c r="F98" s="43">
        <f>IF(ISERROR(VLOOKUP($A98,'Základní kolo'!$A$7:$M$72,9,FALSE)),"",VLOOKUP($A98,'Základní kolo'!$A$7:$M$72,9,FALSE))</f>
      </c>
      <c r="G98" s="44">
        <f>IF(ISERROR(VLOOKUP($A98,'Základní kolo'!$A$7:$M$72,10,FALSE)),"",VLOOKUP($A98,'Základní kolo'!$A$7:$M$72,10,FALSE))</f>
      </c>
      <c r="H98" s="45">
        <f>IF(ISERROR(VLOOKUP($A98,'Základní kolo'!$A$7:$M$72,11,FALSE)),"",VLOOKUP($A98,'Základní kolo'!$A$7:$M$72,11,FALSE))</f>
      </c>
      <c r="I98" s="45">
        <f>IF(ISERROR(VLOOKUP($A98,'Základní kolo'!$A$7:$M$72,12,FALSE)),"",VLOOKUP($A98,'Základní kolo'!$A$7:$M$72,12,FALSE))</f>
      </c>
      <c r="J98" s="46">
        <f>IF(ISERROR(VLOOKUP($A98,'Základní kolo'!$A$7:$M$72,13,FALSE)),"",VLOOKUP($A98,'Základní kolo'!$A$7:$M$72,13,FALSE))</f>
      </c>
    </row>
    <row r="99" spans="1:10" s="5" customFormat="1" ht="12.75">
      <c r="A99" s="5">
        <v>93</v>
      </c>
      <c r="B99" s="41">
        <f>IF(ISERROR(VLOOKUP($A99,'Základní kolo'!$A$7:$M$72,5,FALSE)),"",VLOOKUP($A99,'Základní kolo'!$A$7:$M$72,5,FALSE))</f>
      </c>
      <c r="C99" s="42">
        <f>IF(ISERROR(VLOOKUP($A99,'Základní kolo'!$A$7:$M$72,6,FALSE)),"",VLOOKUP($A99,'Základní kolo'!$A$7:$M$72,6,FALSE))</f>
      </c>
      <c r="D99" s="43">
        <f>IF(ISERROR(VLOOKUP($A99,'Základní kolo'!$A$7:$M$72,7,FALSE)),"",VLOOKUP($A99,'Základní kolo'!$A$7:$M$72,7,FALSE))</f>
      </c>
      <c r="E99" s="44">
        <f>IF(ISERROR(VLOOKUP($A99,'Základní kolo'!$A$7:$M$72,8,FALSE)),"",VLOOKUP($A99,'Základní kolo'!$A$7:$M$72,8,FALSE))</f>
      </c>
      <c r="F99" s="43">
        <f>IF(ISERROR(VLOOKUP($A99,'Základní kolo'!$A$7:$M$72,9,FALSE)),"",VLOOKUP($A99,'Základní kolo'!$A$7:$M$72,9,FALSE))</f>
      </c>
      <c r="G99" s="44">
        <f>IF(ISERROR(VLOOKUP($A99,'Základní kolo'!$A$7:$M$72,10,FALSE)),"",VLOOKUP($A99,'Základní kolo'!$A$7:$M$72,10,FALSE))</f>
      </c>
      <c r="H99" s="45">
        <f>IF(ISERROR(VLOOKUP($A99,'Základní kolo'!$A$7:$M$72,11,FALSE)),"",VLOOKUP($A99,'Základní kolo'!$A$7:$M$72,11,FALSE))</f>
      </c>
      <c r="I99" s="45">
        <f>IF(ISERROR(VLOOKUP($A99,'Základní kolo'!$A$7:$M$72,12,FALSE)),"",VLOOKUP($A99,'Základní kolo'!$A$7:$M$72,12,FALSE))</f>
      </c>
      <c r="J99" s="46">
        <f>IF(ISERROR(VLOOKUP($A99,'Základní kolo'!$A$7:$M$72,13,FALSE)),"",VLOOKUP($A99,'Základní kolo'!$A$7:$M$72,13,FALSE))</f>
      </c>
    </row>
    <row r="100" spans="1:10" s="5" customFormat="1" ht="12.75">
      <c r="A100" s="5">
        <v>94</v>
      </c>
      <c r="B100" s="41">
        <f>IF(ISERROR(VLOOKUP($A100,'Základní kolo'!$A$7:$M$72,5,FALSE)),"",VLOOKUP($A100,'Základní kolo'!$A$7:$M$72,5,FALSE))</f>
      </c>
      <c r="C100" s="42">
        <f>IF(ISERROR(VLOOKUP($A100,'Základní kolo'!$A$7:$M$72,6,FALSE)),"",VLOOKUP($A100,'Základní kolo'!$A$7:$M$72,6,FALSE))</f>
      </c>
      <c r="D100" s="43">
        <f>IF(ISERROR(VLOOKUP($A100,'Základní kolo'!$A$7:$M$72,7,FALSE)),"",VLOOKUP($A100,'Základní kolo'!$A$7:$M$72,7,FALSE))</f>
      </c>
      <c r="E100" s="44">
        <f>IF(ISERROR(VLOOKUP($A100,'Základní kolo'!$A$7:$M$72,8,FALSE)),"",VLOOKUP($A100,'Základní kolo'!$A$7:$M$72,8,FALSE))</f>
      </c>
      <c r="F100" s="43">
        <f>IF(ISERROR(VLOOKUP($A100,'Základní kolo'!$A$7:$M$72,9,FALSE)),"",VLOOKUP($A100,'Základní kolo'!$A$7:$M$72,9,FALSE))</f>
      </c>
      <c r="G100" s="44">
        <f>IF(ISERROR(VLOOKUP($A100,'Základní kolo'!$A$7:$M$72,10,FALSE)),"",VLOOKUP($A100,'Základní kolo'!$A$7:$M$72,10,FALSE))</f>
      </c>
      <c r="H100" s="45">
        <f>IF(ISERROR(VLOOKUP($A100,'Základní kolo'!$A$7:$M$72,11,FALSE)),"",VLOOKUP($A100,'Základní kolo'!$A$7:$M$72,11,FALSE))</f>
      </c>
      <c r="I100" s="45">
        <f>IF(ISERROR(VLOOKUP($A100,'Základní kolo'!$A$7:$M$72,12,FALSE)),"",VLOOKUP($A100,'Základní kolo'!$A$7:$M$72,12,FALSE))</f>
      </c>
      <c r="J100" s="46">
        <f>IF(ISERROR(VLOOKUP($A100,'Základní kolo'!$A$7:$M$72,13,FALSE)),"",VLOOKUP($A100,'Základní kolo'!$A$7:$M$72,13,FALSE))</f>
      </c>
    </row>
    <row r="101" spans="1:10" s="5" customFormat="1" ht="12.75">
      <c r="A101" s="5">
        <v>95</v>
      </c>
      <c r="B101" s="41">
        <f>IF(ISERROR(VLOOKUP($A101,'Základní kolo'!$A$7:$M$72,5,FALSE)),"",VLOOKUP($A101,'Základní kolo'!$A$7:$M$72,5,FALSE))</f>
      </c>
      <c r="C101" s="42">
        <f>IF(ISERROR(VLOOKUP($A101,'Základní kolo'!$A$7:$M$72,6,FALSE)),"",VLOOKUP($A101,'Základní kolo'!$A$7:$M$72,6,FALSE))</f>
      </c>
      <c r="D101" s="43">
        <f>IF(ISERROR(VLOOKUP($A101,'Základní kolo'!$A$7:$M$72,7,FALSE)),"",VLOOKUP($A101,'Základní kolo'!$A$7:$M$72,7,FALSE))</f>
      </c>
      <c r="E101" s="44">
        <f>IF(ISERROR(VLOOKUP($A101,'Základní kolo'!$A$7:$M$72,8,FALSE)),"",VLOOKUP($A101,'Základní kolo'!$A$7:$M$72,8,FALSE))</f>
      </c>
      <c r="F101" s="43">
        <f>IF(ISERROR(VLOOKUP($A101,'Základní kolo'!$A$7:$M$72,9,FALSE)),"",VLOOKUP($A101,'Základní kolo'!$A$7:$M$72,9,FALSE))</f>
      </c>
      <c r="G101" s="44">
        <f>IF(ISERROR(VLOOKUP($A101,'Základní kolo'!$A$7:$M$72,10,FALSE)),"",VLOOKUP($A101,'Základní kolo'!$A$7:$M$72,10,FALSE))</f>
      </c>
      <c r="H101" s="45">
        <f>IF(ISERROR(VLOOKUP($A101,'Základní kolo'!$A$7:$M$72,11,FALSE)),"",VLOOKUP($A101,'Základní kolo'!$A$7:$M$72,11,FALSE))</f>
      </c>
      <c r="I101" s="45">
        <f>IF(ISERROR(VLOOKUP($A101,'Základní kolo'!$A$7:$M$72,12,FALSE)),"",VLOOKUP($A101,'Základní kolo'!$A$7:$M$72,12,FALSE))</f>
      </c>
      <c r="J101" s="46">
        <f>IF(ISERROR(VLOOKUP($A101,'Základní kolo'!$A$7:$M$72,13,FALSE)),"",VLOOKUP($A101,'Základní kolo'!$A$7:$M$72,13,FALSE))</f>
      </c>
    </row>
    <row r="102" spans="1:10" s="5" customFormat="1" ht="12.75">
      <c r="A102" s="5">
        <v>96</v>
      </c>
      <c r="B102" s="41">
        <f>IF(ISERROR(VLOOKUP($A102,'Základní kolo'!$A$7:$M$72,5,FALSE)),"",VLOOKUP($A102,'Základní kolo'!$A$7:$M$72,5,FALSE))</f>
      </c>
      <c r="C102" s="42">
        <f>IF(ISERROR(VLOOKUP($A102,'Základní kolo'!$A$7:$M$72,6,FALSE)),"",VLOOKUP($A102,'Základní kolo'!$A$7:$M$72,6,FALSE))</f>
      </c>
      <c r="D102" s="43">
        <f>IF(ISERROR(VLOOKUP($A102,'Základní kolo'!$A$7:$M$72,7,FALSE)),"",VLOOKUP($A102,'Základní kolo'!$A$7:$M$72,7,FALSE))</f>
      </c>
      <c r="E102" s="44">
        <f>IF(ISERROR(VLOOKUP($A102,'Základní kolo'!$A$7:$M$72,8,FALSE)),"",VLOOKUP($A102,'Základní kolo'!$A$7:$M$72,8,FALSE))</f>
      </c>
      <c r="F102" s="43">
        <f>IF(ISERROR(VLOOKUP($A102,'Základní kolo'!$A$7:$M$72,9,FALSE)),"",VLOOKUP($A102,'Základní kolo'!$A$7:$M$72,9,FALSE))</f>
      </c>
      <c r="G102" s="44">
        <f>IF(ISERROR(VLOOKUP($A102,'Základní kolo'!$A$7:$M$72,10,FALSE)),"",VLOOKUP($A102,'Základní kolo'!$A$7:$M$72,10,FALSE))</f>
      </c>
      <c r="H102" s="45">
        <f>IF(ISERROR(VLOOKUP($A102,'Základní kolo'!$A$7:$M$72,11,FALSE)),"",VLOOKUP($A102,'Základní kolo'!$A$7:$M$72,11,FALSE))</f>
      </c>
      <c r="I102" s="45">
        <f>IF(ISERROR(VLOOKUP($A102,'Základní kolo'!$A$7:$M$72,12,FALSE)),"",VLOOKUP($A102,'Základní kolo'!$A$7:$M$72,12,FALSE))</f>
      </c>
      <c r="J102" s="46">
        <f>IF(ISERROR(VLOOKUP($A102,'Základní kolo'!$A$7:$M$72,13,FALSE)),"",VLOOKUP($A102,'Základní kolo'!$A$7:$M$72,13,FALSE))</f>
      </c>
    </row>
    <row r="103" spans="1:10" s="5" customFormat="1" ht="12.75">
      <c r="A103" s="5">
        <v>97</v>
      </c>
      <c r="B103" s="41">
        <f>IF(ISERROR(VLOOKUP($A103,'Základní kolo'!$A$7:$M$72,5,FALSE)),"",VLOOKUP($A103,'Základní kolo'!$A$7:$M$72,5,FALSE))</f>
      </c>
      <c r="C103" s="42">
        <f>IF(ISERROR(VLOOKUP($A103,'Základní kolo'!$A$7:$M$72,6,FALSE)),"",VLOOKUP($A103,'Základní kolo'!$A$7:$M$72,6,FALSE))</f>
      </c>
      <c r="D103" s="43">
        <f>IF(ISERROR(VLOOKUP($A103,'Základní kolo'!$A$7:$M$72,7,FALSE)),"",VLOOKUP($A103,'Základní kolo'!$A$7:$M$72,7,FALSE))</f>
      </c>
      <c r="E103" s="44">
        <f>IF(ISERROR(VLOOKUP($A103,'Základní kolo'!$A$7:$M$72,8,FALSE)),"",VLOOKUP($A103,'Základní kolo'!$A$7:$M$72,8,FALSE))</f>
      </c>
      <c r="F103" s="43">
        <f>IF(ISERROR(VLOOKUP($A103,'Základní kolo'!$A$7:$M$72,9,FALSE)),"",VLOOKUP($A103,'Základní kolo'!$A$7:$M$72,9,FALSE))</f>
      </c>
      <c r="G103" s="44">
        <f>IF(ISERROR(VLOOKUP($A103,'Základní kolo'!$A$7:$M$72,10,FALSE)),"",VLOOKUP($A103,'Základní kolo'!$A$7:$M$72,10,FALSE))</f>
      </c>
      <c r="H103" s="45">
        <f>IF(ISERROR(VLOOKUP($A103,'Základní kolo'!$A$7:$M$72,11,FALSE)),"",VLOOKUP($A103,'Základní kolo'!$A$7:$M$72,11,FALSE))</f>
      </c>
      <c r="I103" s="45">
        <f>IF(ISERROR(VLOOKUP($A103,'Základní kolo'!$A$7:$M$72,12,FALSE)),"",VLOOKUP($A103,'Základní kolo'!$A$7:$M$72,12,FALSE))</f>
      </c>
      <c r="J103" s="46">
        <f>IF(ISERROR(VLOOKUP($A103,'Základní kolo'!$A$7:$M$72,13,FALSE)),"",VLOOKUP($A103,'Základní kolo'!$A$7:$M$72,13,FALSE))</f>
      </c>
    </row>
    <row r="104" spans="1:10" s="5" customFormat="1" ht="12.75">
      <c r="A104" s="5">
        <v>98</v>
      </c>
      <c r="B104" s="41">
        <f>IF(ISERROR(VLOOKUP($A104,'Základní kolo'!$A$7:$M$72,5,FALSE)),"",VLOOKUP($A104,'Základní kolo'!$A$7:$M$72,5,FALSE))</f>
      </c>
      <c r="C104" s="42">
        <f>IF(ISERROR(VLOOKUP($A104,'Základní kolo'!$A$7:$M$72,6,FALSE)),"",VLOOKUP($A104,'Základní kolo'!$A$7:$M$72,6,FALSE))</f>
      </c>
      <c r="D104" s="43">
        <f>IF(ISERROR(VLOOKUP($A104,'Základní kolo'!$A$7:$M$72,7,FALSE)),"",VLOOKUP($A104,'Základní kolo'!$A$7:$M$72,7,FALSE))</f>
      </c>
      <c r="E104" s="44">
        <f>IF(ISERROR(VLOOKUP($A104,'Základní kolo'!$A$7:$M$72,8,FALSE)),"",VLOOKUP($A104,'Základní kolo'!$A$7:$M$72,8,FALSE))</f>
      </c>
      <c r="F104" s="43">
        <f>IF(ISERROR(VLOOKUP($A104,'Základní kolo'!$A$7:$M$72,9,FALSE)),"",VLOOKUP($A104,'Základní kolo'!$A$7:$M$72,9,FALSE))</f>
      </c>
      <c r="G104" s="44">
        <f>IF(ISERROR(VLOOKUP($A104,'Základní kolo'!$A$7:$M$72,10,FALSE)),"",VLOOKUP($A104,'Základní kolo'!$A$7:$M$72,10,FALSE))</f>
      </c>
      <c r="H104" s="45">
        <f>IF(ISERROR(VLOOKUP($A104,'Základní kolo'!$A$7:$M$72,11,FALSE)),"",VLOOKUP($A104,'Základní kolo'!$A$7:$M$72,11,FALSE))</f>
      </c>
      <c r="I104" s="45">
        <f>IF(ISERROR(VLOOKUP($A104,'Základní kolo'!$A$7:$M$72,12,FALSE)),"",VLOOKUP($A104,'Základní kolo'!$A$7:$M$72,12,FALSE))</f>
      </c>
      <c r="J104" s="46">
        <f>IF(ISERROR(VLOOKUP($A104,'Základní kolo'!$A$7:$M$72,13,FALSE)),"",VLOOKUP($A104,'Základní kolo'!$A$7:$M$72,13,FALSE))</f>
      </c>
    </row>
    <row r="105" spans="1:10" s="5" customFormat="1" ht="12.75">
      <c r="A105" s="5">
        <v>99</v>
      </c>
      <c r="B105" s="41">
        <f>IF(ISERROR(VLOOKUP($A105,'Základní kolo'!$A$7:$M$72,5,FALSE)),"",VLOOKUP($A105,'Základní kolo'!$A$7:$M$72,5,FALSE))</f>
      </c>
      <c r="C105" s="42">
        <f>IF(ISERROR(VLOOKUP($A105,'Základní kolo'!$A$7:$M$72,6,FALSE)),"",VLOOKUP($A105,'Základní kolo'!$A$7:$M$72,6,FALSE))</f>
      </c>
      <c r="D105" s="43">
        <f>IF(ISERROR(VLOOKUP($A105,'Základní kolo'!$A$7:$M$72,7,FALSE)),"",VLOOKUP($A105,'Základní kolo'!$A$7:$M$72,7,FALSE))</f>
      </c>
      <c r="E105" s="44">
        <f>IF(ISERROR(VLOOKUP($A105,'Základní kolo'!$A$7:$M$72,8,FALSE)),"",VLOOKUP($A105,'Základní kolo'!$A$7:$M$72,8,FALSE))</f>
      </c>
      <c r="F105" s="43">
        <f>IF(ISERROR(VLOOKUP($A105,'Základní kolo'!$A$7:$M$72,9,FALSE)),"",VLOOKUP($A105,'Základní kolo'!$A$7:$M$72,9,FALSE))</f>
      </c>
      <c r="G105" s="44">
        <f>IF(ISERROR(VLOOKUP($A105,'Základní kolo'!$A$7:$M$72,10,FALSE)),"",VLOOKUP($A105,'Základní kolo'!$A$7:$M$72,10,FALSE))</f>
      </c>
      <c r="H105" s="45">
        <f>IF(ISERROR(VLOOKUP($A105,'Základní kolo'!$A$7:$M$72,11,FALSE)),"",VLOOKUP($A105,'Základní kolo'!$A$7:$M$72,11,FALSE))</f>
      </c>
      <c r="I105" s="45">
        <f>IF(ISERROR(VLOOKUP($A105,'Základní kolo'!$A$7:$M$72,12,FALSE)),"",VLOOKUP($A105,'Základní kolo'!$A$7:$M$72,12,FALSE))</f>
      </c>
      <c r="J105" s="46">
        <f>IF(ISERROR(VLOOKUP($A105,'Základní kolo'!$A$7:$M$72,13,FALSE)),"",VLOOKUP($A105,'Základní kolo'!$A$7:$M$72,13,FALSE))</f>
      </c>
    </row>
    <row r="106" spans="1:10" s="5" customFormat="1" ht="13.5" thickBot="1">
      <c r="A106" s="5">
        <v>100</v>
      </c>
      <c r="B106" s="33">
        <f>IF(ISERROR(VLOOKUP($A106,'Základní kolo'!$A$7:$M$72,5,FALSE)),"",VLOOKUP($A106,'Základní kolo'!$A$7:$M$72,5,FALSE))</f>
      </c>
      <c r="C106" s="34">
        <f>IF(ISERROR(VLOOKUP($A106,'Základní kolo'!$A$7:$M$72,6,FALSE)),"",VLOOKUP($A106,'Základní kolo'!$A$7:$M$72,6,FALSE))</f>
      </c>
      <c r="D106" s="35">
        <f>IF(ISERROR(VLOOKUP($A106,'Základní kolo'!$A$7:$M$72,7,FALSE)),"",VLOOKUP($A106,'Základní kolo'!$A$7:$M$72,7,FALSE))</f>
      </c>
      <c r="E106" s="36">
        <f>IF(ISERROR(VLOOKUP($A106,'Základní kolo'!$A$7:$M$72,8,FALSE)),"",VLOOKUP($A106,'Základní kolo'!$A$7:$M$72,8,FALSE))</f>
      </c>
      <c r="F106" s="35">
        <f>IF(ISERROR(VLOOKUP($A106,'Základní kolo'!$A$7:$M$72,9,FALSE)),"",VLOOKUP($A106,'Základní kolo'!$A$7:$M$72,9,FALSE))</f>
      </c>
      <c r="G106" s="36">
        <f>IF(ISERROR(VLOOKUP($A106,'Základní kolo'!$A$7:$M$72,10,FALSE)),"",VLOOKUP($A106,'Základní kolo'!$A$7:$M$72,10,FALSE))</f>
      </c>
      <c r="H106" s="38">
        <f>IF(ISERROR(VLOOKUP($A106,'Základní kolo'!$A$7:$M$72,11,FALSE)),"",VLOOKUP($A106,'Základní kolo'!$A$7:$M$72,11,FALSE))</f>
      </c>
      <c r="I106" s="38">
        <f>IF(ISERROR(VLOOKUP($A106,'Základní kolo'!$A$7:$M$72,12,FALSE)),"",VLOOKUP($A106,'Základní kolo'!$A$7:$M$72,12,FALSE))</f>
      </c>
      <c r="J106" s="39">
        <f>IF(ISERROR(VLOOKUP($A106,'Základní kolo'!$A$7:$M$72,13,FALSE)),"",VLOOKUP($A106,'Základní kolo'!$A$7:$M$72,13,FALSE))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Hartmanova, Martina</cp:lastModifiedBy>
  <cp:lastPrinted>2021-07-17T08:09:20Z</cp:lastPrinted>
  <dcterms:created xsi:type="dcterms:W3CDTF">2008-09-02T08:45:30Z</dcterms:created>
  <dcterms:modified xsi:type="dcterms:W3CDTF">2021-07-17T08:28:52Z</dcterms:modified>
  <cp:category/>
  <cp:version/>
  <cp:contentType/>
  <cp:contentStatus/>
</cp:coreProperties>
</file>