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6" windowHeight="1992" activeTab="0"/>
  </bookViews>
  <sheets>
    <sheet name="Základní kolo" sheetId="1" r:id="rId1"/>
    <sheet name="Výsledkovka" sheetId="2" r:id="rId2"/>
    <sheet name="Výsledkovka (2)" sheetId="3" r:id="rId3"/>
    <sheet name="Základní kolo (2)" sheetId="4" r:id="rId4"/>
  </sheets>
  <definedNames>
    <definedName name="_xlnm.Print_Titles" localSheetId="1">'Výsledkovka'!$1:$4</definedName>
    <definedName name="_xlnm.Print_Titles" localSheetId="2">'Výsledkovka (2)'!$1:$4</definedName>
    <definedName name="_xlnm.Print_Titles" localSheetId="0">'Základní kolo'!$1:$6</definedName>
    <definedName name="_xlnm.Print_Titles" localSheetId="3">'Základní kolo (2)'!$1:$6</definedName>
    <definedName name="_xlnm.Print_Area" localSheetId="1">'Výsledkovka'!$B$1:$J$58</definedName>
    <definedName name="_xlnm.Print_Area" localSheetId="2">'Výsledkovka (2)'!$B$1:$J$64</definedName>
    <definedName name="_xlnm.Print_Area" localSheetId="0">'Základní kolo'!$E$1:$N$120</definedName>
    <definedName name="_xlnm.Print_Area" localSheetId="3">'Základní kolo (2)'!$E$1:$N$120</definedName>
  </definedNames>
  <calcPr fullCalcOnLoad="1"/>
</workbook>
</file>

<file path=xl/sharedStrings.xml><?xml version="1.0" encoding="utf-8"?>
<sst xmlns="http://schemas.openxmlformats.org/spreadsheetml/2006/main" count="560" uniqueCount="217">
  <si>
    <t>RN</t>
  </si>
  <si>
    <t>Příjmení, jméno</t>
  </si>
  <si>
    <t xml:space="preserve">Běh na 100m s překážkami </t>
  </si>
  <si>
    <t>Pořadí</t>
  </si>
  <si>
    <t>St.č.</t>
  </si>
  <si>
    <t>SDH</t>
  </si>
  <si>
    <t>Čas I.</t>
  </si>
  <si>
    <t>Čas II.</t>
  </si>
  <si>
    <t>Výsledný</t>
  </si>
  <si>
    <t>FSCode</t>
  </si>
  <si>
    <t>součet</t>
  </si>
  <si>
    <t>čas</t>
  </si>
  <si>
    <t>poř sou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</si>
  <si>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</si>
  <si>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</si>
  <si>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</si>
  <si>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</si>
  <si>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</si>
  <si>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</si>
  <si>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</si>
  <si>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</si>
  <si>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</si>
  <si>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</si>
  <si>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</si>
  <si>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</si>
  <si>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</si>
  <si>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vpoř s</t>
  </si>
  <si>
    <t>vpoř m</t>
  </si>
  <si>
    <t>v s</t>
  </si>
  <si>
    <t>v m</t>
  </si>
  <si>
    <t>Český pohár 2019 - Pražský pohár</t>
  </si>
  <si>
    <t>28. 4. 2019 - Praha - Radotín</t>
  </si>
  <si>
    <t>starší dorost</t>
  </si>
  <si>
    <t>ŽENY+ST.DORKY</t>
  </si>
  <si>
    <t>ŽENY</t>
  </si>
  <si>
    <t>STARŠÍ DORKY</t>
  </si>
  <si>
    <t>Ženy</t>
  </si>
  <si>
    <t>Peštálová Michaela</t>
  </si>
  <si>
    <t>Budíkovice</t>
  </si>
  <si>
    <t>Býškovice</t>
  </si>
  <si>
    <t>Dipoldová Jana</t>
  </si>
  <si>
    <t>Česká Bělá</t>
  </si>
  <si>
    <t>Martynková Gabriela</t>
  </si>
  <si>
    <t>Český Těšín-Stanislavice</t>
  </si>
  <si>
    <t>Kasalová Apolena</t>
  </si>
  <si>
    <t>Dobrá</t>
  </si>
  <si>
    <t>Uvírová Kristýna</t>
  </si>
  <si>
    <t>Dolní Životice</t>
  </si>
  <si>
    <t>Pětrošová Nikol</t>
  </si>
  <si>
    <t>Frýdek</t>
  </si>
  <si>
    <t>Bartošková Kamila</t>
  </si>
  <si>
    <t>Horní Cerekev</t>
  </si>
  <si>
    <t>Chovancová Petra</t>
  </si>
  <si>
    <t>Horní Lideč</t>
  </si>
  <si>
    <t>Vrtalová Marcela</t>
  </si>
  <si>
    <t>Hvězdoňovice</t>
  </si>
  <si>
    <t>Kučerová Hana</t>
  </si>
  <si>
    <t>Kojetice</t>
  </si>
  <si>
    <t>Ručková Dominika</t>
  </si>
  <si>
    <t>Krmelín</t>
  </si>
  <si>
    <t>Polová Nikola</t>
  </si>
  <si>
    <t>Litovany</t>
  </si>
  <si>
    <t>Urbanová Iva</t>
  </si>
  <si>
    <t>Markvartice</t>
  </si>
  <si>
    <t>Krejčí Kamila</t>
  </si>
  <si>
    <t>Morkovice</t>
  </si>
  <si>
    <t>Klvaňová Dominika</t>
  </si>
  <si>
    <t>Oznice</t>
  </si>
  <si>
    <t>Tichá Aneta</t>
  </si>
  <si>
    <t>Petrovice</t>
  </si>
  <si>
    <t>Jančíková Nicola</t>
  </si>
  <si>
    <t>Raškovice</t>
  </si>
  <si>
    <t>Krampotová Simona</t>
  </si>
  <si>
    <t>Semetín</t>
  </si>
  <si>
    <t>Škultetyová Andrea</t>
  </si>
  <si>
    <t>Skalice</t>
  </si>
  <si>
    <t>Adamcová Petra</t>
  </si>
  <si>
    <t>Sobíňov</t>
  </si>
  <si>
    <t>Charvátová Michaela</t>
  </si>
  <si>
    <t>Starý Lískovec - SPORT</t>
  </si>
  <si>
    <t>Červeňová Radka</t>
  </si>
  <si>
    <t>Spišská Teplica</t>
  </si>
  <si>
    <t>Škultetyová Nikola</t>
  </si>
  <si>
    <t>Staré Město</t>
  </si>
  <si>
    <t>Šilhavá Daniela</t>
  </si>
  <si>
    <t>Štěměchy</t>
  </si>
  <si>
    <t>Kalová Markéta</t>
  </si>
  <si>
    <t>Těrlicko-Hradiště</t>
  </si>
  <si>
    <t>Jedličková Lucie</t>
  </si>
  <si>
    <t>Tísek</t>
  </si>
  <si>
    <t>Kašparcová Eva</t>
  </si>
  <si>
    <t>Žernovník</t>
  </si>
  <si>
    <t>Císařová Kateřina</t>
  </si>
  <si>
    <t>Praha-Horní Měcholupy</t>
  </si>
  <si>
    <t>Jonášová Tereza</t>
  </si>
  <si>
    <t>Skuteč</t>
  </si>
  <si>
    <t>Bušková Karolína</t>
  </si>
  <si>
    <t>Bozkov</t>
  </si>
  <si>
    <t>Novotná Barbora</t>
  </si>
  <si>
    <t>Lužná</t>
  </si>
  <si>
    <t>Svědíková Klára</t>
  </si>
  <si>
    <t>Česká Metuje</t>
  </si>
  <si>
    <t>Landová Lada</t>
  </si>
  <si>
    <t>Dolní Bukovsko</t>
  </si>
  <si>
    <t>Švábová Daniela</t>
  </si>
  <si>
    <t>Kamenec</t>
  </si>
  <si>
    <t>Andrlová Daniela</t>
  </si>
  <si>
    <t>Křešice</t>
  </si>
  <si>
    <t>Kroupová Tereza</t>
  </si>
  <si>
    <t>Kvasiny</t>
  </si>
  <si>
    <t>Tůmová Lucie</t>
  </si>
  <si>
    <t>Malechov</t>
  </si>
  <si>
    <t>Prchlíková Lenka</t>
  </si>
  <si>
    <t>Poniklá</t>
  </si>
  <si>
    <t>Slatiny</t>
  </si>
  <si>
    <t>Šafrová Zuzana</t>
  </si>
  <si>
    <t>Úněšov</t>
  </si>
  <si>
    <t>Dvořáková Radka</t>
  </si>
  <si>
    <t>Tuhaň</t>
  </si>
  <si>
    <t>Aulická Kateřina</t>
  </si>
  <si>
    <t>Kadlecová Natálie</t>
  </si>
  <si>
    <t>Šůstalová Kateřina</t>
  </si>
  <si>
    <t>Marková Alena</t>
  </si>
  <si>
    <t>Klímová Klára</t>
  </si>
  <si>
    <t>Úvaly</t>
  </si>
  <si>
    <t>Punarová Barbora</t>
  </si>
  <si>
    <t>Běloves</t>
  </si>
  <si>
    <t>Fenclová Nikola</t>
  </si>
  <si>
    <t>Szendreiová Gabriela</t>
  </si>
  <si>
    <t>Rotterová Lucie</t>
  </si>
  <si>
    <t>Leppeltová Adéla</t>
  </si>
  <si>
    <t>Bukovice</t>
  </si>
  <si>
    <t>Švecová Sára</t>
  </si>
  <si>
    <t>Andrlíková Marie</t>
  </si>
  <si>
    <t>Opavová Tereza</t>
  </si>
  <si>
    <t>Praha-Dolní Měcholupy</t>
  </si>
  <si>
    <t>Mladonická Karolína</t>
  </si>
  <si>
    <t>Presslová Natálie</t>
  </si>
  <si>
    <t>Jiroušová Šárka</t>
  </si>
  <si>
    <t>Vébrová Kateřina</t>
  </si>
  <si>
    <t>Dvořáková Lenka</t>
  </si>
  <si>
    <t>Borovičková Kateřina</t>
  </si>
  <si>
    <t>Vašíčková Leona</t>
  </si>
  <si>
    <t>Slezáková Tereza</t>
  </si>
  <si>
    <t>Praha-Řeporyje</t>
  </si>
  <si>
    <t>Martínková Michaela</t>
  </si>
  <si>
    <t>Bojková Natálie</t>
  </si>
  <si>
    <t>Tesařová Alena</t>
  </si>
  <si>
    <t>Dubová Karolína</t>
  </si>
  <si>
    <t>Praha-Zličín</t>
  </si>
  <si>
    <t>Říhová Tereza</t>
  </si>
  <si>
    <t>Šustrová Markéta</t>
  </si>
  <si>
    <t>Kroupová Kateřina</t>
  </si>
  <si>
    <t>Kly</t>
  </si>
  <si>
    <t>Marková Markéta</t>
  </si>
  <si>
    <t>Dolní Čermná</t>
  </si>
  <si>
    <t>Langerová Natálie</t>
  </si>
  <si>
    <t>Hajnice</t>
  </si>
  <si>
    <t>Svitáková Barbora</t>
  </si>
  <si>
    <t>Chlumčany</t>
  </si>
  <si>
    <t>Oravová Nikol</t>
  </si>
  <si>
    <t>Chodov</t>
  </si>
  <si>
    <t>Caltová Dominika</t>
  </si>
  <si>
    <t>Chválenice</t>
  </si>
  <si>
    <t>Růžičková Tereza</t>
  </si>
  <si>
    <t>Šestáková Lenka</t>
  </si>
  <si>
    <t>Ledenice</t>
  </si>
  <si>
    <t>Vanclová Michaela</t>
  </si>
  <si>
    <t>Martinice v Krkonoších</t>
  </si>
  <si>
    <t>Butulová Dana</t>
  </si>
  <si>
    <t>Jebavá Markéta</t>
  </si>
  <si>
    <t>Vytlačilová Vendula</t>
  </si>
  <si>
    <t>Rájec</t>
  </si>
  <si>
    <t>Petrová Marie</t>
  </si>
  <si>
    <t>Truncová Kamila</t>
  </si>
  <si>
    <t>Švrčková Anežka</t>
  </si>
  <si>
    <t>Jezdinská Anna</t>
  </si>
  <si>
    <t>Židlíková Tereza</t>
  </si>
  <si>
    <t>Kaplanová Petra</t>
  </si>
  <si>
    <t>Slepotice</t>
  </si>
  <si>
    <t>Blažíčková Adéla</t>
  </si>
  <si>
    <t>Grauová Dagmar</t>
  </si>
  <si>
    <t>Typoltová Kateřina</t>
  </si>
  <si>
    <t>Vlčková Valentýna</t>
  </si>
  <si>
    <t>Marešová Monika</t>
  </si>
  <si>
    <t>Štěnovický Borek</t>
  </si>
  <si>
    <t>Hemzová Kateřina</t>
  </si>
  <si>
    <t>Teplá</t>
  </si>
  <si>
    <t>Jermářová Alžběta</t>
  </si>
  <si>
    <t>Želčany</t>
  </si>
  <si>
    <t>Zubalíková Lucie</t>
  </si>
  <si>
    <t>Dřísy</t>
  </si>
  <si>
    <t>Růžičková Milada</t>
  </si>
  <si>
    <t>Muziková Vendula</t>
  </si>
  <si>
    <t>Křížkový Újezdec</t>
  </si>
  <si>
    <t>Hulínská Klára</t>
  </si>
  <si>
    <t>Kvasejovice</t>
  </si>
  <si>
    <t>Bejšovcová Markéta</t>
  </si>
  <si>
    <t>Počepice</t>
  </si>
  <si>
    <t>Fortinová Michaela</t>
  </si>
  <si>
    <t>Praha-Cholupice</t>
  </si>
  <si>
    <t>Feglarová Adéla</t>
  </si>
  <si>
    <t>Praha-Letňany</t>
  </si>
  <si>
    <t>Chytilová Helena</t>
  </si>
  <si>
    <t>Vybíralová Lucie</t>
  </si>
  <si>
    <t>Jirasová Anita</t>
  </si>
  <si>
    <t>Praha-Zbraslav</t>
  </si>
  <si>
    <t>Jiráková Dominika</t>
  </si>
  <si>
    <t>Střezimíř</t>
  </si>
  <si>
    <t>Dočekalová Hana</t>
  </si>
  <si>
    <t>Jiříkovská Vanda</t>
  </si>
  <si>
    <t>Králová Jana</t>
  </si>
  <si>
    <t>Vyšehořovice</t>
  </si>
  <si>
    <t>Vaverová Michaela</t>
  </si>
  <si>
    <t>Zaječov</t>
  </si>
  <si>
    <t>Kašpárková Alena</t>
  </si>
  <si>
    <t>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</si>
</sst>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50">
    <font>
      <sz val="10"/>
      <name val="Arial"/>
      <family val="0"/>
    </font>
    <font>
      <b/>
      <sz val="20"/>
      <color indexed="12"/>
      <name val="Arial CE"/>
      <family val="2"/>
    </font>
    <font>
      <sz val="10"/>
      <color indexed="12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trike/>
      <sz val="10"/>
      <name val="Arial CE"/>
      <family val="2"/>
    </font>
    <font>
      <strike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 applyProtection="1">
      <alignment horizontal="center" vertical="center"/>
      <protection hidden="1"/>
    </xf>
    <xf numFmtId="1" fontId="8" fillId="32" borderId="14" xfId="0" applyNumberFormat="1" applyFont="1" applyFill="1" applyBorder="1" applyAlignment="1" applyProtection="1">
      <alignment horizontal="center" vertical="center"/>
      <protection hidden="1"/>
    </xf>
    <xf numFmtId="1" fontId="8" fillId="32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5" xfId="0" applyNumberFormat="1" applyFont="1" applyFill="1" applyBorder="1" applyAlignment="1" applyProtection="1">
      <alignment horizontal="center" vertical="center"/>
      <protection hidden="1"/>
    </xf>
    <xf numFmtId="1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2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 hidden="1"/>
    </xf>
    <xf numFmtId="2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18" xfId="0" applyNumberFormat="1" applyFont="1" applyFill="1" applyBorder="1" applyAlignment="1" applyProtection="1">
      <alignment horizontal="center" vertical="center"/>
      <protection hidden="1"/>
    </xf>
    <xf numFmtId="2" fontId="8" fillId="0" borderId="17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2" fontId="6" fillId="0" borderId="17" xfId="0" applyNumberFormat="1" applyFont="1" applyFill="1" applyBorder="1" applyAlignment="1" applyProtection="1">
      <alignment horizontal="center" vertical="center"/>
      <protection hidden="1"/>
    </xf>
    <xf numFmtId="2" fontId="6" fillId="0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2" fontId="8" fillId="0" borderId="19" xfId="0" applyNumberFormat="1" applyFont="1" applyFill="1" applyBorder="1" applyAlignment="1" applyProtection="1">
      <alignment horizontal="center" vertical="center"/>
      <protection hidden="1" locked="0"/>
    </xf>
    <xf numFmtId="2" fontId="6" fillId="0" borderId="19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8" fillId="0" borderId="18" xfId="0" applyNumberFormat="1" applyFont="1" applyFill="1" applyBorder="1" applyAlignment="1" applyProtection="1">
      <alignment horizontal="center" vertical="center"/>
      <protection hidden="1"/>
    </xf>
    <xf numFmtId="1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9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9" fillId="0" borderId="20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18" xfId="0" applyNumberFormat="1" applyFont="1" applyFill="1" applyBorder="1" applyAlignment="1" applyProtection="1">
      <alignment horizontal="center" vertical="center"/>
      <protection hidden="1"/>
    </xf>
    <xf numFmtId="2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 applyProtection="1">
      <alignment horizontal="center" vertical="center"/>
      <protection hidden="1"/>
    </xf>
    <xf numFmtId="1" fontId="8" fillId="0" borderId="22" xfId="0" applyNumberFormat="1" applyFont="1" applyFill="1" applyBorder="1" applyAlignment="1" applyProtection="1">
      <alignment horizontal="center" vertical="center"/>
      <protection hidden="1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2" fontId="8" fillId="0" borderId="24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2" fontId="8" fillId="0" borderId="26" xfId="0" applyNumberFormat="1" applyFont="1" applyFill="1" applyBorder="1" applyAlignment="1" applyProtection="1">
      <alignment horizontal="center" vertical="center"/>
      <protection hidden="1"/>
    </xf>
    <xf numFmtId="1" fontId="10" fillId="32" borderId="14" xfId="0" applyNumberFormat="1" applyFont="1" applyFill="1" applyBorder="1" applyAlignment="1" applyProtection="1">
      <alignment horizontal="center" vertical="center"/>
      <protection hidden="1"/>
    </xf>
    <xf numFmtId="0" fontId="10" fillId="0" borderId="14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NumberFormat="1" applyFont="1" applyFill="1" applyBorder="1" applyAlignment="1" applyProtection="1">
      <alignment horizontal="left" vertical="center" shrinkToFit="1"/>
      <protection hidden="1"/>
    </xf>
    <xf numFmtId="1" fontId="10" fillId="32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6"/>
  <sheetViews>
    <sheetView tabSelected="1" zoomScalePageLayoutView="0" workbookViewId="0" topLeftCell="E1">
      <selection activeCell="G19" sqref="G19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6.28125" style="1" bestFit="1" customWidth="1"/>
    <col min="9" max="9" width="5.140625" style="1" bestFit="1" customWidth="1"/>
    <col min="10" max="10" width="15.421875" style="1" bestFit="1" customWidth="1"/>
    <col min="11" max="11" width="9.57421875" style="1" customWidth="1"/>
    <col min="12" max="12" width="8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4">
      <c r="E1" s="95" t="s">
        <v>2</v>
      </c>
      <c r="F1" s="95"/>
      <c r="G1" s="95"/>
      <c r="H1" s="95"/>
      <c r="I1" s="95"/>
      <c r="J1" s="95"/>
      <c r="K1" s="95"/>
      <c r="L1" s="95"/>
      <c r="M1" s="95"/>
      <c r="N1" s="95"/>
    </row>
    <row r="2" spans="5:14" ht="22.5">
      <c r="E2" s="96" t="s">
        <v>30</v>
      </c>
      <c r="F2" s="96"/>
      <c r="G2" s="96"/>
      <c r="H2" s="96"/>
      <c r="I2" s="96"/>
      <c r="J2" s="96"/>
      <c r="K2" s="96"/>
      <c r="L2" s="96"/>
      <c r="M2" s="96"/>
      <c r="N2" s="96"/>
    </row>
    <row r="3" spans="5:14" ht="22.5">
      <c r="E3" s="96" t="s">
        <v>31</v>
      </c>
      <c r="F3" s="96"/>
      <c r="G3" s="96"/>
      <c r="H3" s="96"/>
      <c r="I3" s="96"/>
      <c r="J3" s="96"/>
      <c r="K3" s="96"/>
      <c r="L3" s="96"/>
      <c r="M3" s="96"/>
      <c r="N3" s="96"/>
    </row>
    <row r="4" spans="5:34" s="5" customFormat="1" ht="16.5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22" t="s">
        <v>33</v>
      </c>
      <c r="I5" s="10"/>
      <c r="J5" s="11"/>
      <c r="K5" s="97"/>
      <c r="L5" s="97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26</v>
      </c>
      <c r="B6" s="5" t="s">
        <v>27</v>
      </c>
      <c r="C6" s="13" t="s">
        <v>23</v>
      </c>
      <c r="D6" s="13" t="s">
        <v>24</v>
      </c>
      <c r="E6" s="21" t="s">
        <v>3</v>
      </c>
      <c r="F6" s="23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28</v>
      </c>
      <c r="AB6" s="13" t="s">
        <v>29</v>
      </c>
      <c r="AC6" s="13" t="s">
        <v>26</v>
      </c>
      <c r="AD6" s="13" t="s">
        <v>27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32</v>
      </c>
    </row>
    <row r="7" spans="1:40" s="5" customFormat="1" ht="12.75">
      <c r="A7" s="5">
        <f>IF(N7="s",AC7,999)</f>
        <v>37</v>
      </c>
      <c r="B7" s="5">
        <f>IF(N7="m",AD7,999)</f>
        <v>999</v>
      </c>
      <c r="C7" s="5">
        <f>IF(N7="s",AG7,999)</f>
        <v>37</v>
      </c>
      <c r="D7" s="5">
        <f>IF(N7="m",AH7,999)</f>
        <v>999</v>
      </c>
      <c r="E7" s="25">
        <f>IF(N7="s",Y7,IF(N7="m",Z7,999))</f>
        <v>37</v>
      </c>
      <c r="F7" s="26">
        <v>1</v>
      </c>
      <c r="G7" s="27">
        <v>35832</v>
      </c>
      <c r="H7" s="28" t="s">
        <v>37</v>
      </c>
      <c r="I7" s="27">
        <v>2001</v>
      </c>
      <c r="J7" s="28" t="s">
        <v>38</v>
      </c>
      <c r="K7" s="29">
        <v>21.49</v>
      </c>
      <c r="L7" s="30">
        <v>26.06</v>
      </c>
      <c r="M7" s="31">
        <f>IF(AND(K7="NP",L7="NP"),"NP",IF(L7="NP",K7,IF(AND(K7="NP",L7=""),"NP",IF(K7="NP",L7,MIN(K7:L7)))))</f>
        <v>21.49</v>
      </c>
      <c r="N7" s="32" t="str">
        <f>IF(I7="","",IF(I7&gt;2000,"s","m"))</f>
        <v>s</v>
      </c>
      <c r="O7" s="9"/>
      <c r="P7" s="15">
        <f>IF(M7=0,9999,IF(M7="NP",999,M7))</f>
        <v>21.49</v>
      </c>
      <c r="Q7" s="15">
        <f>IF(M7=0,9999,IF(M7="NP",999,IF(OR(K7="NP",L7="NP"),MIN(K7:L7)+500,K7+L7)))</f>
        <v>47.55</v>
      </c>
      <c r="R7" s="15">
        <f>IF(N7="s",P7,9999)</f>
        <v>21.49</v>
      </c>
      <c r="S7" s="15">
        <f>IF(N7="m",P7,9999)</f>
        <v>9999</v>
      </c>
      <c r="T7" s="16">
        <f>RANK(R7,$R$7:$R$206,1)*1000</f>
        <v>37000</v>
      </c>
      <c r="U7" s="16">
        <f>RANK(S7,$S$7:$S$206,1)*1000</f>
        <v>52000</v>
      </c>
      <c r="V7" s="16">
        <f>RANK(Q7,$Q$7:$Q$206,1)</f>
        <v>72</v>
      </c>
      <c r="W7" s="10">
        <f>IF(N7="s",V7+T7,99999)</f>
        <v>37072</v>
      </c>
      <c r="X7" s="10">
        <f>IF(N7="m",V7+U7,99999)</f>
        <v>99999</v>
      </c>
      <c r="Y7" s="10">
        <f>RANK(W7,$W$7:$W$206,1)</f>
        <v>37</v>
      </c>
      <c r="Z7" s="10">
        <f>RANK(X7,$X$7:$X$206,1)</f>
        <v>52</v>
      </c>
      <c r="AA7" s="10">
        <f aca="true" t="shared" si="0" ref="AA7:AB22">W7+ROW()*0.000001</f>
        <v>37072.000007</v>
      </c>
      <c r="AB7" s="10">
        <f t="shared" si="0"/>
        <v>99999.000007</v>
      </c>
      <c r="AC7" s="10">
        <f>RANK(AA7,$AA$7:$AA$206,1)</f>
        <v>37</v>
      </c>
      <c r="AD7" s="10">
        <f>RANK(AB7,$AB$7:$AB$206,1)</f>
        <v>52</v>
      </c>
      <c r="AE7" s="10">
        <f>IF(OR(O7="d",O7="x"),999999,W7+ROW()*0.000001)</f>
        <v>37072.000007</v>
      </c>
      <c r="AF7" s="10">
        <f>IF(OR(O7="m",O7="x"),999999,X7+ROW()*0.000001)</f>
        <v>99999.000007</v>
      </c>
      <c r="AG7" s="10">
        <f>RANK(AE7,$AE$7:$AE$206,1)</f>
        <v>37</v>
      </c>
      <c r="AH7" s="10">
        <f>RANK(AF7,$AF$7:$AF$206,1)</f>
        <v>52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2.75">
      <c r="A8" s="5">
        <f>IF(N8="s",AC8,999)</f>
        <v>53</v>
      </c>
      <c r="B8" s="5">
        <f>IF(N8="m",AD8,999)</f>
        <v>999</v>
      </c>
      <c r="C8" s="5">
        <f>IF(N8="s",AG8,999)</f>
        <v>53</v>
      </c>
      <c r="D8" s="5">
        <f>IF(N8="m",AH8,999)</f>
        <v>999</v>
      </c>
      <c r="E8" s="41">
        <f>IF(N8="s",Y8,IF(N8="m",Z8,999))</f>
        <v>53</v>
      </c>
      <c r="F8" s="42">
        <v>2</v>
      </c>
      <c r="G8" s="43">
        <v>24612</v>
      </c>
      <c r="H8" s="44" t="s">
        <v>215</v>
      </c>
      <c r="I8" s="43">
        <v>2002</v>
      </c>
      <c r="J8" s="44" t="s">
        <v>135</v>
      </c>
      <c r="K8" s="47">
        <v>30.53</v>
      </c>
      <c r="L8" s="45" t="s">
        <v>216</v>
      </c>
      <c r="M8" s="46">
        <f>IF(AND(K8="NP",L8="NP"),"NP",IF(L8="NP",K8,IF(AND(K8="NP",L8=""),"NP",IF(K8="NP",L8,MIN(K8:L8)))))</f>
        <v>30.53</v>
      </c>
      <c r="N8" s="48" t="str">
        <f>IF(I8="","",IF(I8&gt;2000,"s","m"))</f>
        <v>s</v>
      </c>
      <c r="O8" s="9"/>
      <c r="P8" s="15">
        <f aca="true" t="shared" si="1" ref="P8:P71">IF(M8=0,9999,IF(M8="NP",999,M8))</f>
        <v>30.53</v>
      </c>
      <c r="Q8" s="15">
        <f aca="true" t="shared" si="2" ref="Q8:Q71">IF(M8=0,9999,IF(M8="NP",999,IF(OR(K8="NP",L8="NP"),MIN(K8:L8)+500,K8+L8)))</f>
        <v>530.53</v>
      </c>
      <c r="R8" s="15">
        <f aca="true" t="shared" si="3" ref="R8:R71">IF(N8="s",P8,9999)</f>
        <v>30.53</v>
      </c>
      <c r="S8" s="15">
        <f aca="true" t="shared" si="4" ref="S8:S71">IF(N8="m",P8,9999)</f>
        <v>9999</v>
      </c>
      <c r="T8" s="16">
        <f aca="true" t="shared" si="5" ref="T8:T71">RANK(R8,$R$7:$R$206,1)*1000</f>
        <v>53000</v>
      </c>
      <c r="U8" s="16">
        <f aca="true" t="shared" si="6" ref="U8:U71">RANK(S8,$S$7:$S$206,1)*1000</f>
        <v>52000</v>
      </c>
      <c r="V8" s="16">
        <f aca="true" t="shared" si="7" ref="V8:V71">RANK(Q8,$Q$7:$Q$206,1)</f>
        <v>101</v>
      </c>
      <c r="W8" s="10">
        <f aca="true" t="shared" si="8" ref="W8:W71">IF(N8="s",V8+T8,99999)</f>
        <v>53101</v>
      </c>
      <c r="X8" s="10">
        <f aca="true" t="shared" si="9" ref="X8:X71">IF(N8="m",V8+U8,99999)</f>
        <v>99999</v>
      </c>
      <c r="Y8" s="10">
        <f aca="true" t="shared" si="10" ref="Y8:Y71">RANK(W8,$W$7:$W$206,1)</f>
        <v>53</v>
      </c>
      <c r="Z8" s="10">
        <f aca="true" t="shared" si="11" ref="Z8:Z71">RANK(X8,$X$7:$X$206,1)</f>
        <v>52</v>
      </c>
      <c r="AA8" s="10">
        <f t="shared" si="0"/>
        <v>53101.000008</v>
      </c>
      <c r="AB8" s="10">
        <f t="shared" si="0"/>
        <v>99999.000008</v>
      </c>
      <c r="AC8" s="10">
        <f aca="true" t="shared" si="12" ref="AC8:AC71">RANK(AA8,$AA$7:$AA$206,1)</f>
        <v>53</v>
      </c>
      <c r="AD8" s="10">
        <f aca="true" t="shared" si="13" ref="AD8:AD71">RANK(AB8,$AB$7:$AB$206,1)</f>
        <v>53</v>
      </c>
      <c r="AE8" s="10">
        <f aca="true" t="shared" si="14" ref="AE8:AE71">IF(OR(O8="d",O8="x"),999999,W8+ROW()*0.000001)</f>
        <v>53101.000008</v>
      </c>
      <c r="AF8" s="10">
        <f aca="true" t="shared" si="15" ref="AF8:AF71">IF(OR(O8="m",O8="x"),999999,X8+ROW()*0.000001)</f>
        <v>99999.000008</v>
      </c>
      <c r="AG8" s="10">
        <f aca="true" t="shared" si="16" ref="AG8:AG71">RANK(AE8,$AE$7:$AE$206,1)</f>
        <v>53</v>
      </c>
      <c r="AH8" s="10">
        <f aca="true" t="shared" si="17" ref="AH8:AH71">RANK(AF8,$AF$7:$AF$206,1)</f>
        <v>53</v>
      </c>
      <c r="AI8" s="14">
        <v>1</v>
      </c>
      <c r="AJ8" s="14">
        <f>VLOOKUP($AI8,$C$7:$N$206,AJ$7,0)</f>
        <v>1</v>
      </c>
      <c r="AK8" s="14" t="str">
        <f>VLOOKUP($AI8,$C$7:$N$206,AK$7,0)</f>
        <v>Vébrová Kateřina</v>
      </c>
      <c r="AL8" s="17" t="str">
        <f>VLOOKUP($AI8,$C$7:$N$206,AL$7,0)</f>
        <v>Úněšov</v>
      </c>
      <c r="AM8" s="18">
        <f aca="true" t="shared" si="18" ref="AM8:AM17">VLOOKUP($AI8,$C$7:$N$120,AM$7,0)</f>
        <v>16.83</v>
      </c>
      <c r="AN8" s="19">
        <f>VLOOKUP($AI8,$C$7:$N$206,AN$7,0)</f>
        <v>16.83</v>
      </c>
    </row>
    <row r="9" spans="1:40" s="5" customFormat="1" ht="13.5" thickBot="1">
      <c r="A9" s="5">
        <f>IF(N9="s",AC9,999)</f>
        <v>999</v>
      </c>
      <c r="B9" s="5">
        <f>IF(N9="m",AD9,999)</f>
        <v>20</v>
      </c>
      <c r="C9" s="5">
        <f>IF(N9="s",AG9,999)</f>
        <v>999</v>
      </c>
      <c r="D9" s="5">
        <f>IF(N9="m",AH9,999)</f>
        <v>20</v>
      </c>
      <c r="E9" s="33">
        <f>IF(N9="s",Y9,IF(N9="m",Z9,999))</f>
        <v>20</v>
      </c>
      <c r="F9" s="34">
        <v>3</v>
      </c>
      <c r="G9" s="35">
        <v>17742</v>
      </c>
      <c r="H9" s="36" t="s">
        <v>40</v>
      </c>
      <c r="I9" s="35">
        <v>1998</v>
      </c>
      <c r="J9" s="36" t="s">
        <v>41</v>
      </c>
      <c r="K9" s="37">
        <v>18.73</v>
      </c>
      <c r="L9" s="38">
        <v>18.55</v>
      </c>
      <c r="M9" s="39">
        <f>IF(AND(K9="NP",L9="NP"),"NP",IF(L9="NP",K9,IF(AND(K9="NP",L9=""),"NP",IF(K9="NP",L9,MIN(K9:L9)))))</f>
        <v>18.55</v>
      </c>
      <c r="N9" s="40" t="str">
        <f>IF(I9="","",IF(I9&gt;2000,"s","m"))</f>
        <v>m</v>
      </c>
      <c r="O9" s="9"/>
      <c r="P9" s="15">
        <f t="shared" si="1"/>
        <v>18.55</v>
      </c>
      <c r="Q9" s="15">
        <f t="shared" si="2"/>
        <v>37.28</v>
      </c>
      <c r="R9" s="15">
        <f t="shared" si="3"/>
        <v>9999</v>
      </c>
      <c r="S9" s="15">
        <f t="shared" si="4"/>
        <v>18.55</v>
      </c>
      <c r="T9" s="16">
        <f t="shared" si="5"/>
        <v>58000</v>
      </c>
      <c r="U9" s="16">
        <f t="shared" si="6"/>
        <v>20000</v>
      </c>
      <c r="V9" s="16">
        <f t="shared" si="7"/>
        <v>16</v>
      </c>
      <c r="W9" s="10">
        <f t="shared" si="8"/>
        <v>99999</v>
      </c>
      <c r="X9" s="10">
        <f t="shared" si="9"/>
        <v>20016</v>
      </c>
      <c r="Y9" s="10">
        <f t="shared" si="10"/>
        <v>58</v>
      </c>
      <c r="Z9" s="10">
        <f t="shared" si="11"/>
        <v>20</v>
      </c>
      <c r="AA9" s="10">
        <f t="shared" si="0"/>
        <v>99999.000009</v>
      </c>
      <c r="AB9" s="10">
        <f t="shared" si="0"/>
        <v>20016.000009</v>
      </c>
      <c r="AC9" s="10">
        <f t="shared" si="12"/>
        <v>58</v>
      </c>
      <c r="AD9" s="10">
        <f t="shared" si="13"/>
        <v>20</v>
      </c>
      <c r="AE9" s="10">
        <f t="shared" si="14"/>
        <v>99999.000009</v>
      </c>
      <c r="AF9" s="10">
        <f t="shared" si="15"/>
        <v>20016.000009</v>
      </c>
      <c r="AG9" s="10">
        <f t="shared" si="16"/>
        <v>58</v>
      </c>
      <c r="AH9" s="10">
        <f t="shared" si="17"/>
        <v>20</v>
      </c>
      <c r="AI9" s="14">
        <v>2</v>
      </c>
      <c r="AJ9" s="14">
        <f aca="true" t="shared" si="19" ref="AJ9:AL17">VLOOKUP($AI9,$C$7:$N$206,AJ$7,0)</f>
        <v>2</v>
      </c>
      <c r="AK9" s="14" t="str">
        <f t="shared" si="19"/>
        <v>Červeňová Radka</v>
      </c>
      <c r="AL9" s="17" t="str">
        <f t="shared" si="19"/>
        <v>Spišská Teplica</v>
      </c>
      <c r="AM9" s="18" t="str">
        <f t="shared" si="18"/>
        <v>NP</v>
      </c>
      <c r="AN9" s="19">
        <f aca="true" t="shared" si="20" ref="AN9:AN17">VLOOKUP($AI9,$C$7:$N$206,AN$7,0)</f>
        <v>17.53</v>
      </c>
    </row>
    <row r="10" spans="1:40" s="5" customFormat="1" ht="12.75">
      <c r="A10" s="5">
        <f>IF(N10="s",AC10,999)</f>
        <v>23</v>
      </c>
      <c r="B10" s="5">
        <f>IF(N10="m",AD10,999)</f>
        <v>999</v>
      </c>
      <c r="C10" s="5">
        <f>IF(N10="s",AG10,999)</f>
        <v>23</v>
      </c>
      <c r="D10" s="5">
        <f>IF(N10="m",AH10,999)</f>
        <v>999</v>
      </c>
      <c r="E10" s="25">
        <f>IF(N10="s",Y10,IF(N10="m",Z10,999))</f>
        <v>23</v>
      </c>
      <c r="F10" s="26">
        <v>4</v>
      </c>
      <c r="G10" s="27">
        <v>52552</v>
      </c>
      <c r="H10" s="28" t="s">
        <v>42</v>
      </c>
      <c r="I10" s="27">
        <v>2001</v>
      </c>
      <c r="J10" s="28" t="s">
        <v>43</v>
      </c>
      <c r="K10" s="29">
        <v>20.28</v>
      </c>
      <c r="L10" s="30"/>
      <c r="M10" s="31">
        <f>IF(AND(K10="NP",L10="NP"),"NP",IF(L10="NP",K10,IF(AND(K10="NP",L10=""),"NP",IF(K10="NP",L10,MIN(K10:L10)))))</f>
        <v>20.28</v>
      </c>
      <c r="N10" s="32" t="str">
        <f>IF(I10="","",IF(I10&gt;2000,"s","m"))</f>
        <v>s</v>
      </c>
      <c r="O10" s="9"/>
      <c r="P10" s="15">
        <f t="shared" si="1"/>
        <v>20.28</v>
      </c>
      <c r="Q10" s="15">
        <f t="shared" si="2"/>
        <v>20.28</v>
      </c>
      <c r="R10" s="15">
        <f t="shared" si="3"/>
        <v>20.28</v>
      </c>
      <c r="S10" s="15">
        <f t="shared" si="4"/>
        <v>9999</v>
      </c>
      <c r="T10" s="16">
        <f t="shared" si="5"/>
        <v>23000</v>
      </c>
      <c r="U10" s="16">
        <f t="shared" si="6"/>
        <v>52000</v>
      </c>
      <c r="V10" s="16">
        <f t="shared" si="7"/>
        <v>1</v>
      </c>
      <c r="W10" s="10">
        <f t="shared" si="8"/>
        <v>23001</v>
      </c>
      <c r="X10" s="10">
        <f t="shared" si="9"/>
        <v>99999</v>
      </c>
      <c r="Y10" s="10">
        <f t="shared" si="10"/>
        <v>23</v>
      </c>
      <c r="Z10" s="10">
        <f t="shared" si="11"/>
        <v>52</v>
      </c>
      <c r="AA10" s="10">
        <f t="shared" si="0"/>
        <v>23001.00001</v>
      </c>
      <c r="AB10" s="10">
        <f t="shared" si="0"/>
        <v>99999.00001</v>
      </c>
      <c r="AC10" s="10">
        <f t="shared" si="12"/>
        <v>23</v>
      </c>
      <c r="AD10" s="10">
        <f t="shared" si="13"/>
        <v>54</v>
      </c>
      <c r="AE10" s="10">
        <f t="shared" si="14"/>
        <v>23001.00001</v>
      </c>
      <c r="AF10" s="10">
        <f t="shared" si="15"/>
        <v>99999.00001</v>
      </c>
      <c r="AG10" s="10">
        <f t="shared" si="16"/>
        <v>23</v>
      </c>
      <c r="AH10" s="10">
        <f t="shared" si="17"/>
        <v>54</v>
      </c>
      <c r="AI10" s="14">
        <v>3</v>
      </c>
      <c r="AJ10" s="14">
        <f t="shared" si="19"/>
        <v>3</v>
      </c>
      <c r="AK10" s="14" t="str">
        <f t="shared" si="19"/>
        <v>Kasalová Apolena</v>
      </c>
      <c r="AL10" s="17" t="str">
        <f t="shared" si="19"/>
        <v>Dobrá</v>
      </c>
      <c r="AM10" s="18">
        <f t="shared" si="18"/>
        <v>22.44</v>
      </c>
      <c r="AN10" s="19">
        <f t="shared" si="20"/>
        <v>17.83</v>
      </c>
    </row>
    <row r="11" spans="1:40" s="5" customFormat="1" ht="12.75">
      <c r="A11" s="5">
        <f>IF(N11="s",AC11,999)</f>
        <v>3</v>
      </c>
      <c r="B11" s="5">
        <f>IF(N11="m",AD11,999)</f>
        <v>999</v>
      </c>
      <c r="C11" s="5">
        <f>IF(N11="s",AG11,999)</f>
        <v>3</v>
      </c>
      <c r="D11" s="5">
        <f>IF(N11="m",AH11,999)</f>
        <v>999</v>
      </c>
      <c r="E11" s="41">
        <f>IF(N11="s",Y11,IF(N11="m",Z11,999))</f>
        <v>3</v>
      </c>
      <c r="F11" s="42">
        <v>5</v>
      </c>
      <c r="G11" s="43">
        <v>20792</v>
      </c>
      <c r="H11" s="44" t="s">
        <v>44</v>
      </c>
      <c r="I11" s="43">
        <v>2002</v>
      </c>
      <c r="J11" s="44" t="s">
        <v>45</v>
      </c>
      <c r="K11" s="47">
        <v>17.83</v>
      </c>
      <c r="L11" s="45">
        <v>22.44</v>
      </c>
      <c r="M11" s="46">
        <f>IF(AND(K11="NP",L11="NP"),"NP",IF(L11="NP",K11,IF(AND(K11="NP",L11=""),"NP",IF(K11="NP",L11,MIN(K11:L11)))))</f>
        <v>17.83</v>
      </c>
      <c r="N11" s="48" t="str">
        <f>IF(I11="","",IF(I11&gt;2000,"s","m"))</f>
        <v>s</v>
      </c>
      <c r="O11" s="9"/>
      <c r="P11" s="15">
        <f t="shared" si="1"/>
        <v>17.83</v>
      </c>
      <c r="Q11" s="15">
        <f t="shared" si="2"/>
        <v>40.269999999999996</v>
      </c>
      <c r="R11" s="15">
        <f t="shared" si="3"/>
        <v>17.83</v>
      </c>
      <c r="S11" s="15">
        <f t="shared" si="4"/>
        <v>9999</v>
      </c>
      <c r="T11" s="16">
        <f t="shared" si="5"/>
        <v>3000</v>
      </c>
      <c r="U11" s="16">
        <f t="shared" si="6"/>
        <v>52000</v>
      </c>
      <c r="V11" s="16">
        <f t="shared" si="7"/>
        <v>33</v>
      </c>
      <c r="W11" s="10">
        <f t="shared" si="8"/>
        <v>3033</v>
      </c>
      <c r="X11" s="10">
        <f t="shared" si="9"/>
        <v>99999</v>
      </c>
      <c r="Y11" s="10">
        <f t="shared" si="10"/>
        <v>3</v>
      </c>
      <c r="Z11" s="10">
        <f t="shared" si="11"/>
        <v>52</v>
      </c>
      <c r="AA11" s="10">
        <f t="shared" si="0"/>
        <v>3033.000011</v>
      </c>
      <c r="AB11" s="10">
        <f t="shared" si="0"/>
        <v>99999.000011</v>
      </c>
      <c r="AC11" s="10">
        <f t="shared" si="12"/>
        <v>3</v>
      </c>
      <c r="AD11" s="10">
        <f t="shared" si="13"/>
        <v>55</v>
      </c>
      <c r="AE11" s="10">
        <f t="shared" si="14"/>
        <v>3033.000011</v>
      </c>
      <c r="AF11" s="10">
        <f t="shared" si="15"/>
        <v>99999.000011</v>
      </c>
      <c r="AG11" s="10">
        <f t="shared" si="16"/>
        <v>3</v>
      </c>
      <c r="AH11" s="10">
        <f t="shared" si="17"/>
        <v>55</v>
      </c>
      <c r="AI11" s="14">
        <v>4</v>
      </c>
      <c r="AJ11" s="14">
        <f t="shared" si="19"/>
        <v>4</v>
      </c>
      <c r="AK11" s="14" t="str">
        <f t="shared" si="19"/>
        <v>Borovičková Kateřina</v>
      </c>
      <c r="AL11" s="17" t="str">
        <f t="shared" si="19"/>
        <v>Morkovice</v>
      </c>
      <c r="AM11" s="18">
        <f t="shared" si="18"/>
        <v>17.86</v>
      </c>
      <c r="AN11" s="19">
        <f t="shared" si="20"/>
        <v>17.86</v>
      </c>
    </row>
    <row r="12" spans="1:40" s="5" customFormat="1" ht="13.5" thickBot="1">
      <c r="A12" s="5">
        <f>IF(N12="s",AC12,999)</f>
        <v>29</v>
      </c>
      <c r="B12" s="5">
        <f>IF(N12="m",AD12,999)</f>
        <v>999</v>
      </c>
      <c r="C12" s="5">
        <f>IF(N12="s",AG12,999)</f>
        <v>29</v>
      </c>
      <c r="D12" s="5">
        <f>IF(N12="m",AH12,999)</f>
        <v>999</v>
      </c>
      <c r="E12" s="33">
        <f>IF(N12="s",Y12,IF(N12="m",Z12,999))</f>
        <v>29</v>
      </c>
      <c r="F12" s="34">
        <v>6</v>
      </c>
      <c r="G12" s="35">
        <v>31282</v>
      </c>
      <c r="H12" s="36" t="s">
        <v>46</v>
      </c>
      <c r="I12" s="35">
        <v>2001</v>
      </c>
      <c r="J12" s="36" t="s">
        <v>47</v>
      </c>
      <c r="K12" s="37">
        <v>20.53</v>
      </c>
      <c r="L12" s="38">
        <v>23.9</v>
      </c>
      <c r="M12" s="39">
        <f>IF(AND(K12="NP",L12="NP"),"NP",IF(L12="NP",K12,IF(AND(K12="NP",L12=""),"NP",IF(K12="NP",L12,MIN(K12:L12)))))</f>
        <v>20.53</v>
      </c>
      <c r="N12" s="40" t="str">
        <f>IF(I12="","",IF(I12&gt;2000,"s","m"))</f>
        <v>s</v>
      </c>
      <c r="O12" s="9"/>
      <c r="P12" s="15">
        <f t="shared" si="1"/>
        <v>20.53</v>
      </c>
      <c r="Q12" s="15">
        <f t="shared" si="2"/>
        <v>44.43</v>
      </c>
      <c r="R12" s="15">
        <f t="shared" si="3"/>
        <v>20.53</v>
      </c>
      <c r="S12" s="15">
        <f t="shared" si="4"/>
        <v>9999</v>
      </c>
      <c r="T12" s="16">
        <f t="shared" si="5"/>
        <v>29000</v>
      </c>
      <c r="U12" s="16">
        <f t="shared" si="6"/>
        <v>52000</v>
      </c>
      <c r="V12" s="16">
        <f t="shared" si="7"/>
        <v>61</v>
      </c>
      <c r="W12" s="10">
        <f t="shared" si="8"/>
        <v>29061</v>
      </c>
      <c r="X12" s="10">
        <f t="shared" si="9"/>
        <v>99999</v>
      </c>
      <c r="Y12" s="10">
        <f t="shared" si="10"/>
        <v>29</v>
      </c>
      <c r="Z12" s="10">
        <f t="shared" si="11"/>
        <v>52</v>
      </c>
      <c r="AA12" s="10">
        <f t="shared" si="0"/>
        <v>29061.000012</v>
      </c>
      <c r="AB12" s="10">
        <f t="shared" si="0"/>
        <v>99999.000012</v>
      </c>
      <c r="AC12" s="10">
        <f t="shared" si="12"/>
        <v>29</v>
      </c>
      <c r="AD12" s="10">
        <f t="shared" si="13"/>
        <v>56</v>
      </c>
      <c r="AE12" s="10">
        <f t="shared" si="14"/>
        <v>29061.000012</v>
      </c>
      <c r="AF12" s="10">
        <f t="shared" si="15"/>
        <v>99999.000012</v>
      </c>
      <c r="AG12" s="10">
        <f t="shared" si="16"/>
        <v>29</v>
      </c>
      <c r="AH12" s="10">
        <f t="shared" si="17"/>
        <v>56</v>
      </c>
      <c r="AI12" s="5">
        <v>5</v>
      </c>
      <c r="AJ12" s="5">
        <f t="shared" si="19"/>
        <v>5</v>
      </c>
      <c r="AK12" s="5" t="str">
        <f t="shared" si="19"/>
        <v>Švrčková Anežka</v>
      </c>
      <c r="AL12" s="17" t="str">
        <f t="shared" si="19"/>
        <v>Raškovice</v>
      </c>
      <c r="AM12" s="18" t="str">
        <f t="shared" si="18"/>
        <v>NP</v>
      </c>
      <c r="AN12" s="18">
        <f t="shared" si="20"/>
        <v>17.86</v>
      </c>
    </row>
    <row r="13" spans="1:40" s="5" customFormat="1" ht="12.75">
      <c r="A13" s="5">
        <f>IF(N13="s",AC13,999)</f>
        <v>999</v>
      </c>
      <c r="B13" s="5">
        <f>IF(N13="m",AD13,999)</f>
        <v>31</v>
      </c>
      <c r="C13" s="5">
        <f>IF(N13="s",AG13,999)</f>
        <v>999</v>
      </c>
      <c r="D13" s="5">
        <f>IF(N13="m",AH13,999)</f>
        <v>31</v>
      </c>
      <c r="E13" s="25">
        <f>IF(N13="s",Y13,IF(N13="m",Z13,999))</f>
        <v>31</v>
      </c>
      <c r="F13" s="26">
        <v>7</v>
      </c>
      <c r="G13" s="27">
        <v>26632</v>
      </c>
      <c r="H13" s="28" t="s">
        <v>48</v>
      </c>
      <c r="I13" s="27">
        <v>1999</v>
      </c>
      <c r="J13" s="28" t="s">
        <v>49</v>
      </c>
      <c r="K13" s="29">
        <v>20.91</v>
      </c>
      <c r="L13" s="30">
        <v>19.53</v>
      </c>
      <c r="M13" s="31">
        <f>IF(AND(K13="NP",L13="NP"),"NP",IF(L13="NP",K13,IF(AND(K13="NP",L13=""),"NP",IF(K13="NP",L13,MIN(K13:L13)))))</f>
        <v>19.53</v>
      </c>
      <c r="N13" s="32" t="str">
        <f>IF(I13="","",IF(I13&gt;2000,"s","m"))</f>
        <v>m</v>
      </c>
      <c r="O13" s="9"/>
      <c r="P13" s="15">
        <f t="shared" si="1"/>
        <v>19.53</v>
      </c>
      <c r="Q13" s="15">
        <f t="shared" si="2"/>
        <v>40.44</v>
      </c>
      <c r="R13" s="15">
        <f t="shared" si="3"/>
        <v>9999</v>
      </c>
      <c r="S13" s="15">
        <f t="shared" si="4"/>
        <v>19.53</v>
      </c>
      <c r="T13" s="16">
        <f t="shared" si="5"/>
        <v>58000</v>
      </c>
      <c r="U13" s="16">
        <f t="shared" si="6"/>
        <v>31000</v>
      </c>
      <c r="V13" s="16">
        <f t="shared" si="7"/>
        <v>35</v>
      </c>
      <c r="W13" s="10">
        <f t="shared" si="8"/>
        <v>99999</v>
      </c>
      <c r="X13" s="10">
        <f t="shared" si="9"/>
        <v>31035</v>
      </c>
      <c r="Y13" s="10">
        <f t="shared" si="10"/>
        <v>58</v>
      </c>
      <c r="Z13" s="10">
        <f t="shared" si="11"/>
        <v>31</v>
      </c>
      <c r="AA13" s="10">
        <f t="shared" si="0"/>
        <v>99999.000013</v>
      </c>
      <c r="AB13" s="10">
        <f t="shared" si="0"/>
        <v>31035.000013</v>
      </c>
      <c r="AC13" s="10">
        <f t="shared" si="12"/>
        <v>59</v>
      </c>
      <c r="AD13" s="10">
        <f t="shared" si="13"/>
        <v>31</v>
      </c>
      <c r="AE13" s="10">
        <f t="shared" si="14"/>
        <v>99999.000013</v>
      </c>
      <c r="AF13" s="10">
        <f t="shared" si="15"/>
        <v>31035.000013</v>
      </c>
      <c r="AG13" s="10">
        <f t="shared" si="16"/>
        <v>59</v>
      </c>
      <c r="AH13" s="10">
        <f t="shared" si="17"/>
        <v>31</v>
      </c>
      <c r="AI13" s="5">
        <v>6</v>
      </c>
      <c r="AJ13" s="5">
        <f t="shared" si="19"/>
        <v>6</v>
      </c>
      <c r="AK13" s="5" t="str">
        <f t="shared" si="19"/>
        <v>Presslová Natálie</v>
      </c>
      <c r="AL13" s="17" t="str">
        <f t="shared" si="19"/>
        <v>Malechov</v>
      </c>
      <c r="AM13" s="18">
        <f t="shared" si="18"/>
        <v>18.5</v>
      </c>
      <c r="AN13" s="18">
        <f t="shared" si="20"/>
        <v>18.5</v>
      </c>
    </row>
    <row r="14" spans="1:40" s="5" customFormat="1" ht="12.75">
      <c r="A14" s="5">
        <f>IF(N14="s",AC14,999)</f>
        <v>999</v>
      </c>
      <c r="B14" s="5">
        <f>IF(N14="m",AD14,999)</f>
        <v>7</v>
      </c>
      <c r="C14" s="5">
        <f>IF(N14="s",AG14,999)</f>
        <v>999</v>
      </c>
      <c r="D14" s="5">
        <f>IF(N14="m",AH14,999)</f>
        <v>7</v>
      </c>
      <c r="E14" s="41">
        <f>IF(N14="s",Y14,IF(N14="m",Z14,999))</f>
        <v>7</v>
      </c>
      <c r="F14" s="42">
        <v>8</v>
      </c>
      <c r="G14" s="43">
        <v>8972</v>
      </c>
      <c r="H14" s="44" t="s">
        <v>50</v>
      </c>
      <c r="I14" s="43">
        <v>1996</v>
      </c>
      <c r="J14" s="44" t="s">
        <v>51</v>
      </c>
      <c r="K14" s="47">
        <v>17.84</v>
      </c>
      <c r="L14" s="45">
        <v>17.41</v>
      </c>
      <c r="M14" s="46">
        <f>IF(AND(K14="NP",L14="NP"),"NP",IF(L14="NP",K14,IF(AND(K14="NP",L14=""),"NP",IF(K14="NP",L14,MIN(K14:L14)))))</f>
        <v>17.41</v>
      </c>
      <c r="N14" s="48" t="str">
        <f>IF(I14="","",IF(I14&gt;2000,"s","m"))</f>
        <v>m</v>
      </c>
      <c r="O14" s="9"/>
      <c r="P14" s="15">
        <f t="shared" si="1"/>
        <v>17.41</v>
      </c>
      <c r="Q14" s="15">
        <f t="shared" si="2"/>
        <v>35.25</v>
      </c>
      <c r="R14" s="15">
        <f t="shared" si="3"/>
        <v>9999</v>
      </c>
      <c r="S14" s="15">
        <f t="shared" si="4"/>
        <v>17.41</v>
      </c>
      <c r="T14" s="16">
        <f t="shared" si="5"/>
        <v>58000</v>
      </c>
      <c r="U14" s="16">
        <f t="shared" si="6"/>
        <v>7000</v>
      </c>
      <c r="V14" s="16">
        <f t="shared" si="7"/>
        <v>5</v>
      </c>
      <c r="W14" s="10">
        <f t="shared" si="8"/>
        <v>99999</v>
      </c>
      <c r="X14" s="10">
        <f t="shared" si="9"/>
        <v>7005</v>
      </c>
      <c r="Y14" s="10">
        <f t="shared" si="10"/>
        <v>58</v>
      </c>
      <c r="Z14" s="10">
        <f t="shared" si="11"/>
        <v>7</v>
      </c>
      <c r="AA14" s="10">
        <f t="shared" si="0"/>
        <v>99999.000014</v>
      </c>
      <c r="AB14" s="10">
        <f t="shared" si="0"/>
        <v>7005.000014</v>
      </c>
      <c r="AC14" s="10">
        <f t="shared" si="12"/>
        <v>60</v>
      </c>
      <c r="AD14" s="10">
        <f t="shared" si="13"/>
        <v>7</v>
      </c>
      <c r="AE14" s="10">
        <f t="shared" si="14"/>
        <v>99999.000014</v>
      </c>
      <c r="AF14" s="10">
        <f t="shared" si="15"/>
        <v>7005.000014</v>
      </c>
      <c r="AG14" s="10">
        <f t="shared" si="16"/>
        <v>60</v>
      </c>
      <c r="AH14" s="10">
        <f t="shared" si="17"/>
        <v>7</v>
      </c>
      <c r="AI14" s="5">
        <v>7</v>
      </c>
      <c r="AJ14" s="5">
        <f t="shared" si="19"/>
        <v>7</v>
      </c>
      <c r="AK14" s="5" t="str">
        <f t="shared" si="19"/>
        <v>Adamcová Petra</v>
      </c>
      <c r="AL14" s="17" t="str">
        <f t="shared" si="19"/>
        <v>Sobíňov</v>
      </c>
      <c r="AM14" s="18">
        <f t="shared" si="18"/>
        <v>28.86</v>
      </c>
      <c r="AN14" s="18">
        <f t="shared" si="20"/>
        <v>18.55</v>
      </c>
    </row>
    <row r="15" spans="1:40" s="5" customFormat="1" ht="13.5" thickBot="1">
      <c r="A15" s="5">
        <f>IF(N15="s",AC15,999)</f>
        <v>999</v>
      </c>
      <c r="B15" s="5">
        <f>IF(N15="m",AD15,999)</f>
        <v>3</v>
      </c>
      <c r="C15" s="5">
        <f>IF(N15="s",AG15,999)</f>
        <v>999</v>
      </c>
      <c r="D15" s="5">
        <f>IF(N15="m",AH15,999)</f>
        <v>3</v>
      </c>
      <c r="E15" s="33">
        <f>IF(N15="s",Y15,IF(N15="m",Z15,999))</f>
        <v>3</v>
      </c>
      <c r="F15" s="34">
        <v>9</v>
      </c>
      <c r="G15" s="35">
        <v>10262</v>
      </c>
      <c r="H15" s="36" t="s">
        <v>52</v>
      </c>
      <c r="I15" s="35">
        <v>1995</v>
      </c>
      <c r="J15" s="36" t="s">
        <v>53</v>
      </c>
      <c r="K15" s="37">
        <v>17.2</v>
      </c>
      <c r="L15" s="38">
        <v>17.15</v>
      </c>
      <c r="M15" s="39">
        <f>IF(AND(K15="NP",L15="NP"),"NP",IF(L15="NP",K15,IF(AND(K15="NP",L15=""),"NP",IF(K15="NP",L15,MIN(K15:L15)))))</f>
        <v>17.15</v>
      </c>
      <c r="N15" s="40" t="str">
        <f>IF(I15="","",IF(I15&gt;2000,"s","m"))</f>
        <v>m</v>
      </c>
      <c r="O15" s="9"/>
      <c r="P15" s="15">
        <f t="shared" si="1"/>
        <v>17.15</v>
      </c>
      <c r="Q15" s="15">
        <f t="shared" si="2"/>
        <v>34.349999999999994</v>
      </c>
      <c r="R15" s="15">
        <f t="shared" si="3"/>
        <v>9999</v>
      </c>
      <c r="S15" s="15">
        <f t="shared" si="4"/>
        <v>17.15</v>
      </c>
      <c r="T15" s="16">
        <f t="shared" si="5"/>
        <v>58000</v>
      </c>
      <c r="U15" s="16">
        <f t="shared" si="6"/>
        <v>3000</v>
      </c>
      <c r="V15" s="16">
        <f t="shared" si="7"/>
        <v>3</v>
      </c>
      <c r="W15" s="10">
        <f t="shared" si="8"/>
        <v>99999</v>
      </c>
      <c r="X15" s="10">
        <f t="shared" si="9"/>
        <v>3003</v>
      </c>
      <c r="Y15" s="10">
        <f t="shared" si="10"/>
        <v>58</v>
      </c>
      <c r="Z15" s="10">
        <f t="shared" si="11"/>
        <v>3</v>
      </c>
      <c r="AA15" s="10">
        <f t="shared" si="0"/>
        <v>99999.000015</v>
      </c>
      <c r="AB15" s="10">
        <f t="shared" si="0"/>
        <v>3003.000015</v>
      </c>
      <c r="AC15" s="10">
        <f t="shared" si="12"/>
        <v>61</v>
      </c>
      <c r="AD15" s="10">
        <f t="shared" si="13"/>
        <v>3</v>
      </c>
      <c r="AE15" s="10">
        <f t="shared" si="14"/>
        <v>99999.000015</v>
      </c>
      <c r="AF15" s="10">
        <f t="shared" si="15"/>
        <v>3003.000015</v>
      </c>
      <c r="AG15" s="10">
        <f t="shared" si="16"/>
        <v>61</v>
      </c>
      <c r="AH15" s="10">
        <f t="shared" si="17"/>
        <v>3</v>
      </c>
      <c r="AI15" s="5">
        <v>8</v>
      </c>
      <c r="AJ15" s="5">
        <f t="shared" si="19"/>
        <v>8</v>
      </c>
      <c r="AK15" s="5" t="str">
        <f t="shared" si="19"/>
        <v>Šafrová Zuzana</v>
      </c>
      <c r="AL15" s="17" t="str">
        <f t="shared" si="19"/>
        <v>Úněšov</v>
      </c>
      <c r="AM15" s="18">
        <f t="shared" si="18"/>
        <v>18.66</v>
      </c>
      <c r="AN15" s="18">
        <f t="shared" si="20"/>
        <v>18.66</v>
      </c>
    </row>
    <row r="16" spans="1:40" s="5" customFormat="1" ht="12.75">
      <c r="A16" s="5">
        <f>IF(N16="s",AC16,999)</f>
        <v>999</v>
      </c>
      <c r="B16" s="5">
        <f>IF(N16="m",AD16,999)</f>
        <v>6</v>
      </c>
      <c r="C16" s="5">
        <f>IF(N16="s",AG16,999)</f>
        <v>999</v>
      </c>
      <c r="D16" s="5">
        <f>IF(N16="m",AH16,999)</f>
        <v>6</v>
      </c>
      <c r="E16" s="25">
        <f>IF(N16="s",Y16,IF(N16="m",Z16,999))</f>
        <v>6</v>
      </c>
      <c r="F16" s="26">
        <v>11</v>
      </c>
      <c r="G16" s="27">
        <v>7362</v>
      </c>
      <c r="H16" s="28" t="s">
        <v>54</v>
      </c>
      <c r="I16" s="27">
        <v>1994</v>
      </c>
      <c r="J16" s="28" t="s">
        <v>55</v>
      </c>
      <c r="K16" s="29" t="s">
        <v>216</v>
      </c>
      <c r="L16" s="30">
        <v>17.37</v>
      </c>
      <c r="M16" s="31">
        <f>IF(AND(K16="NP",L16="NP"),"NP",IF(L16="NP",K16,IF(AND(K16="NP",L16=""),"NP",IF(K16="NP",L16,MIN(K16:L16)))))</f>
        <v>17.37</v>
      </c>
      <c r="N16" s="32" t="str">
        <f>IF(I16="","",IF(I16&gt;2000,"s","m"))</f>
        <v>m</v>
      </c>
      <c r="O16" s="9"/>
      <c r="P16" s="15">
        <f t="shared" si="1"/>
        <v>17.37</v>
      </c>
      <c r="Q16" s="15">
        <f t="shared" si="2"/>
        <v>517.37</v>
      </c>
      <c r="R16" s="15">
        <f t="shared" si="3"/>
        <v>9999</v>
      </c>
      <c r="S16" s="15">
        <f t="shared" si="4"/>
        <v>17.37</v>
      </c>
      <c r="T16" s="16">
        <f t="shared" si="5"/>
        <v>58000</v>
      </c>
      <c r="U16" s="16">
        <f t="shared" si="6"/>
        <v>6000</v>
      </c>
      <c r="V16" s="16">
        <f t="shared" si="7"/>
        <v>88</v>
      </c>
      <c r="W16" s="10">
        <f t="shared" si="8"/>
        <v>99999</v>
      </c>
      <c r="X16" s="10">
        <f t="shared" si="9"/>
        <v>6088</v>
      </c>
      <c r="Y16" s="10">
        <f t="shared" si="10"/>
        <v>58</v>
      </c>
      <c r="Z16" s="10">
        <f t="shared" si="11"/>
        <v>6</v>
      </c>
      <c r="AA16" s="10">
        <f t="shared" si="0"/>
        <v>99999.000016</v>
      </c>
      <c r="AB16" s="10">
        <f t="shared" si="0"/>
        <v>6088.000016</v>
      </c>
      <c r="AC16" s="10">
        <f t="shared" si="12"/>
        <v>62</v>
      </c>
      <c r="AD16" s="10">
        <f t="shared" si="13"/>
        <v>6</v>
      </c>
      <c r="AE16" s="10">
        <f t="shared" si="14"/>
        <v>99999.000016</v>
      </c>
      <c r="AF16" s="10">
        <f t="shared" si="15"/>
        <v>6088.000016</v>
      </c>
      <c r="AG16" s="10">
        <f t="shared" si="16"/>
        <v>62</v>
      </c>
      <c r="AH16" s="10">
        <f t="shared" si="17"/>
        <v>6</v>
      </c>
      <c r="AI16" s="5">
        <v>9</v>
      </c>
      <c r="AJ16" s="5">
        <f t="shared" si="19"/>
        <v>9</v>
      </c>
      <c r="AK16" s="5" t="str">
        <f t="shared" si="19"/>
        <v>Slezáková Tereza</v>
      </c>
      <c r="AL16" s="17" t="str">
        <f t="shared" si="19"/>
        <v>Skuteč</v>
      </c>
      <c r="AM16" s="17">
        <f t="shared" si="18"/>
        <v>18.94</v>
      </c>
      <c r="AN16" s="18">
        <f t="shared" si="20"/>
        <v>18.94</v>
      </c>
    </row>
    <row r="17" spans="1:40" s="5" customFormat="1" ht="12.75">
      <c r="A17" s="5">
        <f>IF(N17="s",AC17,999)</f>
        <v>27</v>
      </c>
      <c r="B17" s="5">
        <f>IF(N17="m",AD17,999)</f>
        <v>999</v>
      </c>
      <c r="C17" s="5">
        <f>IF(N17="s",AG17,999)</f>
        <v>27</v>
      </c>
      <c r="D17" s="5">
        <f>IF(N17="m",AH17,999)</f>
        <v>999</v>
      </c>
      <c r="E17" s="41">
        <f>IF(N17="s",Y17,IF(N17="m",Z17,999))</f>
        <v>27</v>
      </c>
      <c r="F17" s="42">
        <v>12</v>
      </c>
      <c r="G17" s="43">
        <v>31062</v>
      </c>
      <c r="H17" s="44" t="s">
        <v>56</v>
      </c>
      <c r="I17" s="43">
        <v>2002</v>
      </c>
      <c r="J17" s="44" t="s">
        <v>57</v>
      </c>
      <c r="K17" s="47">
        <v>20.91</v>
      </c>
      <c r="L17" s="45">
        <v>20.47</v>
      </c>
      <c r="M17" s="46">
        <f>IF(AND(K17="NP",L17="NP"),"NP",IF(L17="NP",K17,IF(AND(K17="NP",L17=""),"NP",IF(K17="NP",L17,MIN(K17:L17)))))</f>
        <v>20.47</v>
      </c>
      <c r="N17" s="48" t="str">
        <f>IF(I17="","",IF(I17&gt;2000,"s","m"))</f>
        <v>s</v>
      </c>
      <c r="O17" s="9"/>
      <c r="P17" s="15">
        <f t="shared" si="1"/>
        <v>20.47</v>
      </c>
      <c r="Q17" s="15">
        <f t="shared" si="2"/>
        <v>41.379999999999995</v>
      </c>
      <c r="R17" s="15">
        <f t="shared" si="3"/>
        <v>20.47</v>
      </c>
      <c r="S17" s="15">
        <f t="shared" si="4"/>
        <v>9999</v>
      </c>
      <c r="T17" s="16">
        <f t="shared" si="5"/>
        <v>27000</v>
      </c>
      <c r="U17" s="16">
        <f t="shared" si="6"/>
        <v>52000</v>
      </c>
      <c r="V17" s="16">
        <f t="shared" si="7"/>
        <v>47</v>
      </c>
      <c r="W17" s="10">
        <f t="shared" si="8"/>
        <v>27047</v>
      </c>
      <c r="X17" s="10">
        <f t="shared" si="9"/>
        <v>99999</v>
      </c>
      <c r="Y17" s="10">
        <f t="shared" si="10"/>
        <v>27</v>
      </c>
      <c r="Z17" s="10">
        <f t="shared" si="11"/>
        <v>52</v>
      </c>
      <c r="AA17" s="10">
        <f t="shared" si="0"/>
        <v>27047.000017</v>
      </c>
      <c r="AB17" s="10">
        <f t="shared" si="0"/>
        <v>99999.000017</v>
      </c>
      <c r="AC17" s="10">
        <f t="shared" si="12"/>
        <v>27</v>
      </c>
      <c r="AD17" s="10">
        <f t="shared" si="13"/>
        <v>57</v>
      </c>
      <c r="AE17" s="10">
        <f t="shared" si="14"/>
        <v>27047.000017</v>
      </c>
      <c r="AF17" s="10">
        <f t="shared" si="15"/>
        <v>99999.000017</v>
      </c>
      <c r="AG17" s="10">
        <f t="shared" si="16"/>
        <v>27</v>
      </c>
      <c r="AH17" s="10">
        <f t="shared" si="17"/>
        <v>57</v>
      </c>
      <c r="AI17" s="5">
        <v>10</v>
      </c>
      <c r="AJ17" s="5">
        <f t="shared" si="19"/>
        <v>10</v>
      </c>
      <c r="AK17" s="5" t="str">
        <f t="shared" si="19"/>
        <v>Hemzová Kateřina</v>
      </c>
      <c r="AL17" s="17" t="str">
        <f t="shared" si="19"/>
        <v>Teplá</v>
      </c>
      <c r="AM17" s="17">
        <f t="shared" si="18"/>
        <v>18.99</v>
      </c>
      <c r="AN17" s="18">
        <f t="shared" si="20"/>
        <v>18.99</v>
      </c>
    </row>
    <row r="18" spans="1:40" s="5" customFormat="1" ht="13.5" thickBot="1">
      <c r="A18" s="5">
        <f>IF(N18="s",AC18,999)</f>
        <v>999</v>
      </c>
      <c r="B18" s="5">
        <f>IF(N18="m",AD18,999)</f>
        <v>28</v>
      </c>
      <c r="C18" s="5">
        <f>IF(N18="s",AG18,999)</f>
        <v>999</v>
      </c>
      <c r="D18" s="5">
        <f>IF(N18="m",AH18,999)</f>
        <v>28</v>
      </c>
      <c r="E18" s="33">
        <f>IF(N18="s",Y18,IF(N18="m",Z18,999))</f>
        <v>28</v>
      </c>
      <c r="F18" s="34">
        <v>14</v>
      </c>
      <c r="G18" s="35">
        <v>11912</v>
      </c>
      <c r="H18" s="36" t="s">
        <v>58</v>
      </c>
      <c r="I18" s="35">
        <v>1994</v>
      </c>
      <c r="J18" s="36" t="s">
        <v>59</v>
      </c>
      <c r="K18" s="37">
        <v>19.47</v>
      </c>
      <c r="L18" s="38">
        <v>19.62</v>
      </c>
      <c r="M18" s="39">
        <f>IF(AND(K18="NP",L18="NP"),"NP",IF(L18="NP",K18,IF(AND(K18="NP",L18=""),"NP",IF(K18="NP",L18,MIN(K18:L18)))))</f>
        <v>19.47</v>
      </c>
      <c r="N18" s="40" t="str">
        <f>IF(I18="","",IF(I18&gt;2000,"s","m"))</f>
        <v>m</v>
      </c>
      <c r="O18" s="9"/>
      <c r="P18" s="15">
        <f t="shared" si="1"/>
        <v>19.47</v>
      </c>
      <c r="Q18" s="15">
        <f t="shared" si="2"/>
        <v>39.09</v>
      </c>
      <c r="R18" s="15">
        <f t="shared" si="3"/>
        <v>9999</v>
      </c>
      <c r="S18" s="15">
        <f t="shared" si="4"/>
        <v>19.47</v>
      </c>
      <c r="T18" s="16">
        <f t="shared" si="5"/>
        <v>58000</v>
      </c>
      <c r="U18" s="16">
        <f t="shared" si="6"/>
        <v>28000</v>
      </c>
      <c r="V18" s="16">
        <f t="shared" si="7"/>
        <v>25</v>
      </c>
      <c r="W18" s="10">
        <f t="shared" si="8"/>
        <v>99999</v>
      </c>
      <c r="X18" s="10">
        <f t="shared" si="9"/>
        <v>28025</v>
      </c>
      <c r="Y18" s="10">
        <f t="shared" si="10"/>
        <v>58</v>
      </c>
      <c r="Z18" s="10">
        <f t="shared" si="11"/>
        <v>28</v>
      </c>
      <c r="AA18" s="10">
        <f t="shared" si="0"/>
        <v>99999.000018</v>
      </c>
      <c r="AB18" s="10">
        <f t="shared" si="0"/>
        <v>28025.000018</v>
      </c>
      <c r="AC18" s="10">
        <f t="shared" si="12"/>
        <v>63</v>
      </c>
      <c r="AD18" s="10">
        <f t="shared" si="13"/>
        <v>28</v>
      </c>
      <c r="AE18" s="10">
        <f t="shared" si="14"/>
        <v>99999.000018</v>
      </c>
      <c r="AF18" s="10">
        <f t="shared" si="15"/>
        <v>28025.000018</v>
      </c>
      <c r="AG18" s="10">
        <f t="shared" si="16"/>
        <v>63</v>
      </c>
      <c r="AH18" s="10">
        <f t="shared" si="17"/>
        <v>28</v>
      </c>
      <c r="AK18" s="14" t="s">
        <v>36</v>
      </c>
      <c r="AL18" s="17"/>
      <c r="AM18" s="17"/>
      <c r="AN18" s="17"/>
    </row>
    <row r="19" spans="1:40" s="5" customFormat="1" ht="12.75">
      <c r="A19" s="5">
        <f>IF(N19="s",AC19,999)</f>
        <v>999</v>
      </c>
      <c r="B19" s="5">
        <f>IF(N19="m",AD19,999)</f>
        <v>10</v>
      </c>
      <c r="C19" s="5">
        <f>IF(N19="s",AG19,999)</f>
        <v>999</v>
      </c>
      <c r="D19" s="5">
        <f>IF(N19="m",AH19,999)</f>
        <v>10</v>
      </c>
      <c r="E19" s="25">
        <f>IF(N19="s",Y19,IF(N19="m",Z19,999))</f>
        <v>10</v>
      </c>
      <c r="F19" s="26">
        <v>15</v>
      </c>
      <c r="G19" s="27">
        <v>19232</v>
      </c>
      <c r="H19" s="28" t="s">
        <v>60</v>
      </c>
      <c r="I19" s="27">
        <v>2000</v>
      </c>
      <c r="J19" s="28" t="s">
        <v>61</v>
      </c>
      <c r="K19" s="29">
        <v>18.18</v>
      </c>
      <c r="L19" s="30">
        <v>18.02</v>
      </c>
      <c r="M19" s="31">
        <f>IF(AND(K19="NP",L19="NP"),"NP",IF(L19="NP",K19,IF(AND(K19="NP",L19=""),"NP",IF(K19="NP",L19,MIN(K19:L19)))))</f>
        <v>18.02</v>
      </c>
      <c r="N19" s="32" t="str">
        <f>IF(I19="","",IF(I19&gt;2000,"s","m"))</f>
        <v>m</v>
      </c>
      <c r="O19" s="9"/>
      <c r="P19" s="15">
        <f t="shared" si="1"/>
        <v>18.02</v>
      </c>
      <c r="Q19" s="15">
        <f t="shared" si="2"/>
        <v>36.2</v>
      </c>
      <c r="R19" s="15">
        <f t="shared" si="3"/>
        <v>9999</v>
      </c>
      <c r="S19" s="15">
        <f t="shared" si="4"/>
        <v>18.02</v>
      </c>
      <c r="T19" s="16">
        <f t="shared" si="5"/>
        <v>58000</v>
      </c>
      <c r="U19" s="16">
        <f t="shared" si="6"/>
        <v>10000</v>
      </c>
      <c r="V19" s="16">
        <f t="shared" si="7"/>
        <v>8</v>
      </c>
      <c r="W19" s="10">
        <f t="shared" si="8"/>
        <v>99999</v>
      </c>
      <c r="X19" s="10">
        <f t="shared" si="9"/>
        <v>10008</v>
      </c>
      <c r="Y19" s="10">
        <f t="shared" si="10"/>
        <v>58</v>
      </c>
      <c r="Z19" s="10">
        <f t="shared" si="11"/>
        <v>10</v>
      </c>
      <c r="AA19" s="10">
        <f t="shared" si="0"/>
        <v>99999.000019</v>
      </c>
      <c r="AB19" s="10">
        <f t="shared" si="0"/>
        <v>10008.000019</v>
      </c>
      <c r="AC19" s="10">
        <f t="shared" si="12"/>
        <v>64</v>
      </c>
      <c r="AD19" s="10">
        <f t="shared" si="13"/>
        <v>10</v>
      </c>
      <c r="AE19" s="10">
        <f t="shared" si="14"/>
        <v>99999.000019</v>
      </c>
      <c r="AF19" s="10">
        <f t="shared" si="15"/>
        <v>10008.000019</v>
      </c>
      <c r="AG19" s="10">
        <f t="shared" si="16"/>
        <v>64</v>
      </c>
      <c r="AH19" s="10">
        <f t="shared" si="17"/>
        <v>10</v>
      </c>
      <c r="AI19" s="14">
        <v>1</v>
      </c>
      <c r="AJ19" s="14">
        <f>VLOOKUP($AI19,$D$7:$N$206,AJ$7-1,0)</f>
        <v>1</v>
      </c>
      <c r="AK19" s="14" t="str">
        <f>VLOOKUP($AI19,$D$7:$N$206,AK$7-1,0)</f>
        <v>Jiroušová Šárka</v>
      </c>
      <c r="AL19" s="17" t="str">
        <f>VLOOKUP($AI19,$D$7:$N$206,AL$7-1,0)</f>
        <v>Poniklá</v>
      </c>
      <c r="AM19" s="18">
        <f aca="true" t="shared" si="21" ref="AM19:AM28">VLOOKUP($AI19,$D$7:$N$120,AM$7-1,0)</f>
        <v>17.85</v>
      </c>
      <c r="AN19" s="19">
        <f>VLOOKUP($AI19,$D$7:$N$206,AN$7-1,0)</f>
        <v>16</v>
      </c>
    </row>
    <row r="20" spans="1:40" s="5" customFormat="1" ht="12.75">
      <c r="A20" s="5">
        <f>IF(N20="s",AC20,999)</f>
        <v>50</v>
      </c>
      <c r="B20" s="5">
        <f>IF(N20="m",AD20,999)</f>
        <v>999</v>
      </c>
      <c r="C20" s="5">
        <f>IF(N20="s",AG20,999)</f>
        <v>50</v>
      </c>
      <c r="D20" s="5">
        <f>IF(N20="m",AH20,999)</f>
        <v>999</v>
      </c>
      <c r="E20" s="41">
        <f>IF(N20="s",Y20,IF(N20="m",Z20,999))</f>
        <v>50</v>
      </c>
      <c r="F20" s="42">
        <v>16</v>
      </c>
      <c r="G20" s="43">
        <v>27922</v>
      </c>
      <c r="H20" s="44" t="s">
        <v>62</v>
      </c>
      <c r="I20" s="43">
        <v>2002</v>
      </c>
      <c r="J20" s="44" t="s">
        <v>63</v>
      </c>
      <c r="K20" s="47">
        <v>25.13</v>
      </c>
      <c r="L20" s="45">
        <v>35.03</v>
      </c>
      <c r="M20" s="46">
        <f>IF(AND(K20="NP",L20="NP"),"NP",IF(L20="NP",K20,IF(AND(K20="NP",L20=""),"NP",IF(K20="NP",L20,MIN(K20:L20)))))</f>
        <v>25.13</v>
      </c>
      <c r="N20" s="48" t="str">
        <f>IF(I20="","",IF(I20&gt;2000,"s","m"))</f>
        <v>s</v>
      </c>
      <c r="O20" s="9"/>
      <c r="P20" s="15">
        <f t="shared" si="1"/>
        <v>25.13</v>
      </c>
      <c r="Q20" s="15">
        <f t="shared" si="2"/>
        <v>60.16</v>
      </c>
      <c r="R20" s="15">
        <f t="shared" si="3"/>
        <v>25.13</v>
      </c>
      <c r="S20" s="15">
        <f t="shared" si="4"/>
        <v>9999</v>
      </c>
      <c r="T20" s="16">
        <f t="shared" si="5"/>
        <v>50000</v>
      </c>
      <c r="U20" s="16">
        <f t="shared" si="6"/>
        <v>52000</v>
      </c>
      <c r="V20" s="16">
        <f t="shared" si="7"/>
        <v>83</v>
      </c>
      <c r="W20" s="10">
        <f t="shared" si="8"/>
        <v>50083</v>
      </c>
      <c r="X20" s="10">
        <f t="shared" si="9"/>
        <v>99999</v>
      </c>
      <c r="Y20" s="10">
        <f t="shared" si="10"/>
        <v>50</v>
      </c>
      <c r="Z20" s="10">
        <f t="shared" si="11"/>
        <v>52</v>
      </c>
      <c r="AA20" s="10">
        <f t="shared" si="0"/>
        <v>50083.00002</v>
      </c>
      <c r="AB20" s="10">
        <f t="shared" si="0"/>
        <v>99999.00002</v>
      </c>
      <c r="AC20" s="10">
        <f t="shared" si="12"/>
        <v>50</v>
      </c>
      <c r="AD20" s="10">
        <f t="shared" si="13"/>
        <v>58</v>
      </c>
      <c r="AE20" s="10">
        <f t="shared" si="14"/>
        <v>50083.00002</v>
      </c>
      <c r="AF20" s="10">
        <f t="shared" si="15"/>
        <v>99999.00002</v>
      </c>
      <c r="AG20" s="10">
        <f t="shared" si="16"/>
        <v>50</v>
      </c>
      <c r="AH20" s="10">
        <f t="shared" si="17"/>
        <v>58</v>
      </c>
      <c r="AI20" s="14">
        <v>2</v>
      </c>
      <c r="AJ20" s="14">
        <f aca="true" t="shared" si="22" ref="AJ20:AL28">VLOOKUP($AI20,$D$7:$N$206,AJ$7-1,0)</f>
        <v>2</v>
      </c>
      <c r="AK20" s="14" t="str">
        <f t="shared" si="22"/>
        <v>Marková Markéta</v>
      </c>
      <c r="AL20" s="17" t="str">
        <f t="shared" si="22"/>
        <v>Dolní Čermná</v>
      </c>
      <c r="AM20" s="18" t="str">
        <f t="shared" si="21"/>
        <v>NP</v>
      </c>
      <c r="AN20" s="19">
        <f aca="true" t="shared" si="23" ref="AN20:AN28">VLOOKUP($AI20,$D$7:$N$206,AN$7-1,0)</f>
        <v>17.03</v>
      </c>
    </row>
    <row r="21" spans="1:40" s="5" customFormat="1" ht="13.5" thickBot="1">
      <c r="A21" s="5">
        <f>IF(N21="s",AC21,999)</f>
        <v>34</v>
      </c>
      <c r="B21" s="5">
        <f>IF(N21="m",AD21,999)</f>
        <v>999</v>
      </c>
      <c r="C21" s="5">
        <f>IF(N21="s",AG21,999)</f>
        <v>34</v>
      </c>
      <c r="D21" s="5">
        <f>IF(N21="m",AH21,999)</f>
        <v>999</v>
      </c>
      <c r="E21" s="33">
        <f>IF(N21="s",Y21,IF(N21="m",Z21,999))</f>
        <v>34</v>
      </c>
      <c r="F21" s="34">
        <v>17</v>
      </c>
      <c r="G21" s="35">
        <v>15622</v>
      </c>
      <c r="H21" s="36" t="s">
        <v>64</v>
      </c>
      <c r="I21" s="35">
        <v>2001</v>
      </c>
      <c r="J21" s="36" t="s">
        <v>65</v>
      </c>
      <c r="K21" s="37">
        <v>21.24</v>
      </c>
      <c r="L21" s="38">
        <v>21.68</v>
      </c>
      <c r="M21" s="39">
        <f>IF(AND(K21="NP",L21="NP"),"NP",IF(L21="NP",K21,IF(AND(K21="NP",L21=""),"NP",IF(K21="NP",L21,MIN(K21:L21)))))</f>
        <v>21.24</v>
      </c>
      <c r="N21" s="40" t="str">
        <f>IF(I21="","",IF(I21&gt;2000,"s","m"))</f>
        <v>s</v>
      </c>
      <c r="O21" s="9"/>
      <c r="P21" s="15">
        <f t="shared" si="1"/>
        <v>21.24</v>
      </c>
      <c r="Q21" s="15">
        <f t="shared" si="2"/>
        <v>42.92</v>
      </c>
      <c r="R21" s="15">
        <f t="shared" si="3"/>
        <v>21.24</v>
      </c>
      <c r="S21" s="15">
        <f t="shared" si="4"/>
        <v>9999</v>
      </c>
      <c r="T21" s="16">
        <f t="shared" si="5"/>
        <v>34000</v>
      </c>
      <c r="U21" s="16">
        <f t="shared" si="6"/>
        <v>52000</v>
      </c>
      <c r="V21" s="16">
        <f t="shared" si="7"/>
        <v>53</v>
      </c>
      <c r="W21" s="10">
        <f t="shared" si="8"/>
        <v>34053</v>
      </c>
      <c r="X21" s="10">
        <f t="shared" si="9"/>
        <v>99999</v>
      </c>
      <c r="Y21" s="10">
        <f t="shared" si="10"/>
        <v>34</v>
      </c>
      <c r="Z21" s="10">
        <f t="shared" si="11"/>
        <v>52</v>
      </c>
      <c r="AA21" s="10">
        <f t="shared" si="0"/>
        <v>34053.000021</v>
      </c>
      <c r="AB21" s="10">
        <f t="shared" si="0"/>
        <v>99999.000021</v>
      </c>
      <c r="AC21" s="10">
        <f t="shared" si="12"/>
        <v>34</v>
      </c>
      <c r="AD21" s="10">
        <f t="shared" si="13"/>
        <v>59</v>
      </c>
      <c r="AE21" s="10">
        <f t="shared" si="14"/>
        <v>34053.000021</v>
      </c>
      <c r="AF21" s="10">
        <f t="shared" si="15"/>
        <v>99999.000021</v>
      </c>
      <c r="AG21" s="10">
        <f t="shared" si="16"/>
        <v>34</v>
      </c>
      <c r="AH21" s="10">
        <f t="shared" si="17"/>
        <v>59</v>
      </c>
      <c r="AI21" s="14">
        <v>3</v>
      </c>
      <c r="AJ21" s="14">
        <f t="shared" si="22"/>
        <v>3</v>
      </c>
      <c r="AK21" s="14" t="str">
        <f t="shared" si="22"/>
        <v>Chovancová Petra</v>
      </c>
      <c r="AL21" s="17" t="str">
        <f t="shared" si="22"/>
        <v>Horní Lideč</v>
      </c>
      <c r="AM21" s="18">
        <f t="shared" si="21"/>
        <v>17.15</v>
      </c>
      <c r="AN21" s="19">
        <f t="shared" si="23"/>
        <v>17.15</v>
      </c>
    </row>
    <row r="22" spans="1:40" s="5" customFormat="1" ht="12.75">
      <c r="A22" s="5">
        <f>IF(N22="s",AC22,999)</f>
        <v>999</v>
      </c>
      <c r="B22" s="5">
        <f>IF(N22="m",AD22,999)</f>
        <v>14</v>
      </c>
      <c r="C22" s="5">
        <f>IF(N22="s",AG22,999)</f>
        <v>999</v>
      </c>
      <c r="D22" s="5">
        <f>IF(N22="m",AH22,999)</f>
        <v>14</v>
      </c>
      <c r="E22" s="25">
        <f>IF(N22="s",Y22,IF(N22="m",Z22,999))</f>
        <v>14</v>
      </c>
      <c r="F22" s="26">
        <v>18</v>
      </c>
      <c r="G22" s="27">
        <v>13142</v>
      </c>
      <c r="H22" s="28" t="s">
        <v>66</v>
      </c>
      <c r="I22" s="27">
        <v>1998</v>
      </c>
      <c r="J22" s="28" t="s">
        <v>67</v>
      </c>
      <c r="K22" s="29">
        <v>18.94</v>
      </c>
      <c r="L22" s="30">
        <v>18.18</v>
      </c>
      <c r="M22" s="31">
        <f>IF(AND(K22="NP",L22="NP"),"NP",IF(L22="NP",K22,IF(AND(K22="NP",L22=""),"NP",IF(K22="NP",L22,MIN(K22:L22)))))</f>
        <v>18.18</v>
      </c>
      <c r="N22" s="32" t="str">
        <f>IF(I22="","",IF(I22&gt;2000,"s","m"))</f>
        <v>m</v>
      </c>
      <c r="O22" s="9"/>
      <c r="P22" s="15">
        <f t="shared" si="1"/>
        <v>18.18</v>
      </c>
      <c r="Q22" s="15">
        <f t="shared" si="2"/>
        <v>37.120000000000005</v>
      </c>
      <c r="R22" s="15">
        <f t="shared" si="3"/>
        <v>9999</v>
      </c>
      <c r="S22" s="15">
        <f t="shared" si="4"/>
        <v>18.18</v>
      </c>
      <c r="T22" s="16">
        <f t="shared" si="5"/>
        <v>58000</v>
      </c>
      <c r="U22" s="16">
        <f t="shared" si="6"/>
        <v>14000</v>
      </c>
      <c r="V22" s="16">
        <f t="shared" si="7"/>
        <v>14</v>
      </c>
      <c r="W22" s="10">
        <f t="shared" si="8"/>
        <v>99999</v>
      </c>
      <c r="X22" s="10">
        <f t="shared" si="9"/>
        <v>14014</v>
      </c>
      <c r="Y22" s="10">
        <f t="shared" si="10"/>
        <v>58</v>
      </c>
      <c r="Z22" s="10">
        <f t="shared" si="11"/>
        <v>14</v>
      </c>
      <c r="AA22" s="10">
        <f t="shared" si="0"/>
        <v>99999.000022</v>
      </c>
      <c r="AB22" s="10">
        <f t="shared" si="0"/>
        <v>14014.000022</v>
      </c>
      <c r="AC22" s="10">
        <f t="shared" si="12"/>
        <v>65</v>
      </c>
      <c r="AD22" s="10">
        <f t="shared" si="13"/>
        <v>14</v>
      </c>
      <c r="AE22" s="10">
        <f t="shared" si="14"/>
        <v>99999.000022</v>
      </c>
      <c r="AF22" s="10">
        <f t="shared" si="15"/>
        <v>14014.000022</v>
      </c>
      <c r="AG22" s="10">
        <f t="shared" si="16"/>
        <v>65</v>
      </c>
      <c r="AH22" s="10">
        <f t="shared" si="17"/>
        <v>14</v>
      </c>
      <c r="AI22" s="14">
        <v>4</v>
      </c>
      <c r="AJ22" s="14">
        <f t="shared" si="22"/>
        <v>4</v>
      </c>
      <c r="AK22" s="14" t="str">
        <f t="shared" si="22"/>
        <v>Butulová Dana</v>
      </c>
      <c r="AL22" s="17" t="str">
        <f t="shared" si="22"/>
        <v>Poniklá</v>
      </c>
      <c r="AM22" s="18">
        <f t="shared" si="21"/>
        <v>17.25</v>
      </c>
      <c r="AN22" s="19">
        <f t="shared" si="23"/>
        <v>17.25</v>
      </c>
    </row>
    <row r="23" spans="1:40" s="5" customFormat="1" ht="12.75">
      <c r="A23" s="5">
        <f>IF(N23="s",AC23,999)</f>
        <v>999</v>
      </c>
      <c r="B23" s="5">
        <f>IF(N23="m",AD23,999)</f>
        <v>39</v>
      </c>
      <c r="C23" s="5">
        <f>IF(N23="s",AG23,999)</f>
        <v>999</v>
      </c>
      <c r="D23" s="5">
        <f>IF(N23="m",AH23,999)</f>
        <v>39</v>
      </c>
      <c r="E23" s="41">
        <f>IF(N23="s",Y23,IF(N23="m",Z23,999))</f>
        <v>39</v>
      </c>
      <c r="F23" s="42">
        <v>19</v>
      </c>
      <c r="G23" s="43">
        <v>14462</v>
      </c>
      <c r="H23" s="44" t="s">
        <v>68</v>
      </c>
      <c r="I23" s="43">
        <v>2000</v>
      </c>
      <c r="J23" s="44" t="s">
        <v>69</v>
      </c>
      <c r="K23" s="47">
        <v>20.15</v>
      </c>
      <c r="L23" s="45" t="s">
        <v>216</v>
      </c>
      <c r="M23" s="46">
        <f>IF(AND(K23="NP",L23="NP"),"NP",IF(L23="NP",K23,IF(AND(K23="NP",L23=""),"NP",IF(K23="NP",L23,MIN(K23:L23)))))</f>
        <v>20.15</v>
      </c>
      <c r="N23" s="48" t="str">
        <f>IF(I23="","",IF(I23&gt;2000,"s","m"))</f>
        <v>m</v>
      </c>
      <c r="O23" s="9"/>
      <c r="P23" s="15">
        <f t="shared" si="1"/>
        <v>20.15</v>
      </c>
      <c r="Q23" s="15">
        <f t="shared" si="2"/>
        <v>520.15</v>
      </c>
      <c r="R23" s="15">
        <f t="shared" si="3"/>
        <v>9999</v>
      </c>
      <c r="S23" s="15">
        <f t="shared" si="4"/>
        <v>20.15</v>
      </c>
      <c r="T23" s="16">
        <f t="shared" si="5"/>
        <v>58000</v>
      </c>
      <c r="U23" s="16">
        <f t="shared" si="6"/>
        <v>39000</v>
      </c>
      <c r="V23" s="16">
        <f t="shared" si="7"/>
        <v>97</v>
      </c>
      <c r="W23" s="10">
        <f t="shared" si="8"/>
        <v>99999</v>
      </c>
      <c r="X23" s="10">
        <f t="shared" si="9"/>
        <v>39097</v>
      </c>
      <c r="Y23" s="10">
        <f t="shared" si="10"/>
        <v>58</v>
      </c>
      <c r="Z23" s="10">
        <f t="shared" si="11"/>
        <v>39</v>
      </c>
      <c r="AA23" s="10">
        <f aca="true" t="shared" si="24" ref="AA23:AB86">W23+ROW()*0.000001</f>
        <v>99999.000023</v>
      </c>
      <c r="AB23" s="10">
        <f t="shared" si="24"/>
        <v>39097.000023</v>
      </c>
      <c r="AC23" s="10">
        <f t="shared" si="12"/>
        <v>66</v>
      </c>
      <c r="AD23" s="10">
        <f t="shared" si="13"/>
        <v>39</v>
      </c>
      <c r="AE23" s="10">
        <f t="shared" si="14"/>
        <v>99999.000023</v>
      </c>
      <c r="AF23" s="10">
        <f t="shared" si="15"/>
        <v>39097.000023</v>
      </c>
      <c r="AG23" s="10">
        <f t="shared" si="16"/>
        <v>66</v>
      </c>
      <c r="AH23" s="10">
        <f t="shared" si="17"/>
        <v>39</v>
      </c>
      <c r="AI23" s="5">
        <v>5</v>
      </c>
      <c r="AJ23" s="5">
        <f t="shared" si="22"/>
        <v>5</v>
      </c>
      <c r="AK23" s="5" t="str">
        <f t="shared" si="22"/>
        <v>Šestáková Lenka</v>
      </c>
      <c r="AL23" s="17" t="str">
        <f t="shared" si="22"/>
        <v>Ledenice</v>
      </c>
      <c r="AM23" s="18">
        <f t="shared" si="21"/>
        <v>17.3</v>
      </c>
      <c r="AN23" s="18">
        <f t="shared" si="23"/>
        <v>17.3</v>
      </c>
    </row>
    <row r="24" spans="1:40" s="5" customFormat="1" ht="13.5" thickBot="1">
      <c r="A24" s="5">
        <f>IF(N24="s",AC24,999)</f>
        <v>18</v>
      </c>
      <c r="B24" s="5">
        <f>IF(N24="m",AD24,999)</f>
        <v>999</v>
      </c>
      <c r="C24" s="5">
        <f>IF(N24="s",AG24,999)</f>
        <v>18</v>
      </c>
      <c r="D24" s="5">
        <f>IF(N24="m",AH24,999)</f>
        <v>999</v>
      </c>
      <c r="E24" s="33">
        <f>IF(N24="s",Y24,IF(N24="m",Z24,999))</f>
        <v>18</v>
      </c>
      <c r="F24" s="34">
        <v>20</v>
      </c>
      <c r="G24" s="35">
        <v>20232</v>
      </c>
      <c r="H24" s="36" t="s">
        <v>70</v>
      </c>
      <c r="I24" s="35">
        <v>2001</v>
      </c>
      <c r="J24" s="36" t="s">
        <v>71</v>
      </c>
      <c r="K24" s="37">
        <v>20.43</v>
      </c>
      <c r="L24" s="38">
        <v>19.89</v>
      </c>
      <c r="M24" s="39">
        <f>IF(AND(K24="NP",L24="NP"),"NP",IF(L24="NP",K24,IF(AND(K24="NP",L24=""),"NP",IF(K24="NP",L24,MIN(K24:L24)))))</f>
        <v>19.89</v>
      </c>
      <c r="N24" s="40" t="str">
        <f>IF(I24="","",IF(I24&gt;2000,"s","m"))</f>
        <v>s</v>
      </c>
      <c r="O24" s="9"/>
      <c r="P24" s="15">
        <f t="shared" si="1"/>
        <v>19.89</v>
      </c>
      <c r="Q24" s="15">
        <f t="shared" si="2"/>
        <v>40.32</v>
      </c>
      <c r="R24" s="15">
        <f t="shared" si="3"/>
        <v>19.89</v>
      </c>
      <c r="S24" s="15">
        <f t="shared" si="4"/>
        <v>9999</v>
      </c>
      <c r="T24" s="16">
        <f t="shared" si="5"/>
        <v>18000</v>
      </c>
      <c r="U24" s="16">
        <f t="shared" si="6"/>
        <v>52000</v>
      </c>
      <c r="V24" s="16">
        <f t="shared" si="7"/>
        <v>34</v>
      </c>
      <c r="W24" s="10">
        <f t="shared" si="8"/>
        <v>18034</v>
      </c>
      <c r="X24" s="10">
        <f t="shared" si="9"/>
        <v>99999</v>
      </c>
      <c r="Y24" s="10">
        <f t="shared" si="10"/>
        <v>18</v>
      </c>
      <c r="Z24" s="10">
        <f t="shared" si="11"/>
        <v>52</v>
      </c>
      <c r="AA24" s="10">
        <f t="shared" si="24"/>
        <v>18034.000024</v>
      </c>
      <c r="AB24" s="10">
        <f t="shared" si="24"/>
        <v>99999.000024</v>
      </c>
      <c r="AC24" s="10">
        <f t="shared" si="12"/>
        <v>18</v>
      </c>
      <c r="AD24" s="10">
        <f t="shared" si="13"/>
        <v>60</v>
      </c>
      <c r="AE24" s="10">
        <f t="shared" si="14"/>
        <v>18034.000024</v>
      </c>
      <c r="AF24" s="10">
        <f t="shared" si="15"/>
        <v>99999.000024</v>
      </c>
      <c r="AG24" s="10">
        <f t="shared" si="16"/>
        <v>18</v>
      </c>
      <c r="AH24" s="10">
        <f t="shared" si="17"/>
        <v>60</v>
      </c>
      <c r="AI24" s="5">
        <v>6</v>
      </c>
      <c r="AJ24" s="5">
        <f t="shared" si="22"/>
        <v>6</v>
      </c>
      <c r="AK24" s="5" t="str">
        <f t="shared" si="22"/>
        <v>Vrtalová Marcela</v>
      </c>
      <c r="AL24" s="17" t="str">
        <f t="shared" si="22"/>
        <v>Hvězdoňovice</v>
      </c>
      <c r="AM24" s="18">
        <f t="shared" si="21"/>
        <v>17.37</v>
      </c>
      <c r="AN24" s="18">
        <f t="shared" si="23"/>
        <v>17.37</v>
      </c>
    </row>
    <row r="25" spans="1:40" s="5" customFormat="1" ht="12.75">
      <c r="A25" s="5">
        <f>IF(N25="s",AC25,999)</f>
        <v>999</v>
      </c>
      <c r="B25" s="5">
        <f>IF(N25="m",AD25,999)</f>
        <v>9</v>
      </c>
      <c r="C25" s="5">
        <f>IF(N25="s",AG25,999)</f>
        <v>999</v>
      </c>
      <c r="D25" s="5">
        <f>IF(N25="m",AH25,999)</f>
        <v>9</v>
      </c>
      <c r="E25" s="25">
        <f>IF(N25="s",Y25,IF(N25="m",Z25,999))</f>
        <v>9</v>
      </c>
      <c r="F25" s="26">
        <v>21</v>
      </c>
      <c r="G25" s="27">
        <v>28482</v>
      </c>
      <c r="H25" s="28" t="s">
        <v>72</v>
      </c>
      <c r="I25" s="27">
        <v>1999</v>
      </c>
      <c r="J25" s="28" t="s">
        <v>73</v>
      </c>
      <c r="K25" s="29">
        <v>17.77</v>
      </c>
      <c r="L25" s="30">
        <v>18.84</v>
      </c>
      <c r="M25" s="31">
        <f>IF(AND(K25="NP",L25="NP"),"NP",IF(L25="NP",K25,IF(AND(K25="NP",L25=""),"NP",IF(K25="NP",L25,MIN(K25:L25)))))</f>
        <v>17.77</v>
      </c>
      <c r="N25" s="32" t="str">
        <f>IF(I25="","",IF(I25&gt;2000,"s","m"))</f>
        <v>m</v>
      </c>
      <c r="O25" s="9"/>
      <c r="P25" s="15">
        <f t="shared" si="1"/>
        <v>17.77</v>
      </c>
      <c r="Q25" s="15">
        <f t="shared" si="2"/>
        <v>36.61</v>
      </c>
      <c r="R25" s="15">
        <f t="shared" si="3"/>
        <v>9999</v>
      </c>
      <c r="S25" s="15">
        <f t="shared" si="4"/>
        <v>17.77</v>
      </c>
      <c r="T25" s="16">
        <f t="shared" si="5"/>
        <v>58000</v>
      </c>
      <c r="U25" s="16">
        <f t="shared" si="6"/>
        <v>9000</v>
      </c>
      <c r="V25" s="16">
        <f t="shared" si="7"/>
        <v>11</v>
      </c>
      <c r="W25" s="10">
        <f t="shared" si="8"/>
        <v>99999</v>
      </c>
      <c r="X25" s="10">
        <f t="shared" si="9"/>
        <v>9011</v>
      </c>
      <c r="Y25" s="10">
        <f t="shared" si="10"/>
        <v>58</v>
      </c>
      <c r="Z25" s="10">
        <f t="shared" si="11"/>
        <v>9</v>
      </c>
      <c r="AA25" s="10">
        <f t="shared" si="24"/>
        <v>99999.000025</v>
      </c>
      <c r="AB25" s="10">
        <f t="shared" si="24"/>
        <v>9011.000025</v>
      </c>
      <c r="AC25" s="10">
        <f t="shared" si="12"/>
        <v>67</v>
      </c>
      <c r="AD25" s="10">
        <f t="shared" si="13"/>
        <v>9</v>
      </c>
      <c r="AE25" s="10">
        <f t="shared" si="14"/>
        <v>99999.000025</v>
      </c>
      <c r="AF25" s="10">
        <f t="shared" si="15"/>
        <v>9011.000025</v>
      </c>
      <c r="AG25" s="10">
        <f t="shared" si="16"/>
        <v>67</v>
      </c>
      <c r="AH25" s="10">
        <f t="shared" si="17"/>
        <v>9</v>
      </c>
      <c r="AI25" s="5">
        <v>7</v>
      </c>
      <c r="AJ25" s="5">
        <f t="shared" si="22"/>
        <v>7</v>
      </c>
      <c r="AK25" s="5" t="str">
        <f t="shared" si="22"/>
        <v>Bartošková Kamila</v>
      </c>
      <c r="AL25" s="17" t="str">
        <f t="shared" si="22"/>
        <v>Horní Cerekev</v>
      </c>
      <c r="AM25" s="18">
        <f t="shared" si="21"/>
        <v>17.41</v>
      </c>
      <c r="AN25" s="18">
        <f t="shared" si="23"/>
        <v>17.41</v>
      </c>
    </row>
    <row r="26" spans="1:40" s="5" customFormat="1" ht="12.75">
      <c r="A26" s="5">
        <f>IF(N26="s",AC26,999)</f>
        <v>999</v>
      </c>
      <c r="B26" s="5">
        <f>IF(N26="m",AD26,999)</f>
        <v>19</v>
      </c>
      <c r="C26" s="5">
        <f>IF(N26="s",AG26,999)</f>
        <v>999</v>
      </c>
      <c r="D26" s="5">
        <f>IF(N26="m",AH26,999)</f>
        <v>19</v>
      </c>
      <c r="E26" s="41">
        <f>IF(N26="s",Y26,IF(N26="m",Z26,999))</f>
        <v>19</v>
      </c>
      <c r="F26" s="42">
        <v>23</v>
      </c>
      <c r="G26" s="43">
        <v>13632</v>
      </c>
      <c r="H26" s="44" t="s">
        <v>74</v>
      </c>
      <c r="I26" s="43">
        <v>1996</v>
      </c>
      <c r="J26" s="44" t="s">
        <v>75</v>
      </c>
      <c r="K26" s="47">
        <v>18.6</v>
      </c>
      <c r="L26" s="45">
        <v>18.52</v>
      </c>
      <c r="M26" s="46">
        <f>IF(AND(K26="NP",L26="NP"),"NP",IF(L26="NP",K26,IF(AND(K26="NP",L26=""),"NP",IF(K26="NP",L26,MIN(K26:L26)))))</f>
        <v>18.52</v>
      </c>
      <c r="N26" s="48" t="str">
        <f>IF(I26="","",IF(I26&gt;2000,"s","m"))</f>
        <v>m</v>
      </c>
      <c r="O26" s="9"/>
      <c r="P26" s="15">
        <f t="shared" si="1"/>
        <v>18.52</v>
      </c>
      <c r="Q26" s="15">
        <f t="shared" si="2"/>
        <v>37.120000000000005</v>
      </c>
      <c r="R26" s="15">
        <f t="shared" si="3"/>
        <v>9999</v>
      </c>
      <c r="S26" s="15">
        <f t="shared" si="4"/>
        <v>18.52</v>
      </c>
      <c r="T26" s="16">
        <f t="shared" si="5"/>
        <v>58000</v>
      </c>
      <c r="U26" s="16">
        <f t="shared" si="6"/>
        <v>19000</v>
      </c>
      <c r="V26" s="16">
        <f t="shared" si="7"/>
        <v>14</v>
      </c>
      <c r="W26" s="10">
        <f t="shared" si="8"/>
        <v>99999</v>
      </c>
      <c r="X26" s="10">
        <f t="shared" si="9"/>
        <v>19014</v>
      </c>
      <c r="Y26" s="10">
        <f t="shared" si="10"/>
        <v>58</v>
      </c>
      <c r="Z26" s="10">
        <f t="shared" si="11"/>
        <v>19</v>
      </c>
      <c r="AA26" s="10">
        <f t="shared" si="24"/>
        <v>99999.000026</v>
      </c>
      <c r="AB26" s="10">
        <f t="shared" si="24"/>
        <v>19014.000026</v>
      </c>
      <c r="AC26" s="10">
        <f t="shared" si="12"/>
        <v>68</v>
      </c>
      <c r="AD26" s="10">
        <f t="shared" si="13"/>
        <v>19</v>
      </c>
      <c r="AE26" s="10">
        <f t="shared" si="14"/>
        <v>99999.000026</v>
      </c>
      <c r="AF26" s="10">
        <f t="shared" si="15"/>
        <v>19014.000026</v>
      </c>
      <c r="AG26" s="10">
        <f t="shared" si="16"/>
        <v>68</v>
      </c>
      <c r="AH26" s="10">
        <f t="shared" si="17"/>
        <v>19</v>
      </c>
      <c r="AI26" s="5">
        <v>8</v>
      </c>
      <c r="AJ26" s="5">
        <f t="shared" si="22"/>
        <v>8</v>
      </c>
      <c r="AK26" s="5" t="str">
        <f t="shared" si="22"/>
        <v>Vanclová Michaela</v>
      </c>
      <c r="AL26" s="17" t="str">
        <f t="shared" si="22"/>
        <v>Martinice v Krkonoších</v>
      </c>
      <c r="AM26" s="18">
        <f t="shared" si="21"/>
        <v>17.54</v>
      </c>
      <c r="AN26" s="18">
        <f t="shared" si="23"/>
        <v>17.54</v>
      </c>
    </row>
    <row r="27" spans="1:40" s="5" customFormat="1" ht="13.5" thickBot="1">
      <c r="A27" s="5">
        <f>IF(N27="s",AC27,999)</f>
        <v>7</v>
      </c>
      <c r="B27" s="5">
        <f>IF(N27="m",AD27,999)</f>
        <v>999</v>
      </c>
      <c r="C27" s="5">
        <f>IF(N27="s",AG27,999)</f>
        <v>7</v>
      </c>
      <c r="D27" s="5">
        <f>IF(N27="m",AH27,999)</f>
        <v>999</v>
      </c>
      <c r="E27" s="33">
        <f>IF(N27="s",Y27,IF(N27="m",Z27,999))</f>
        <v>7</v>
      </c>
      <c r="F27" s="34">
        <v>24</v>
      </c>
      <c r="G27" s="35">
        <v>25002</v>
      </c>
      <c r="H27" s="36" t="s">
        <v>76</v>
      </c>
      <c r="I27" s="35">
        <v>2001</v>
      </c>
      <c r="J27" s="36" t="s">
        <v>77</v>
      </c>
      <c r="K27" s="37">
        <v>18.55</v>
      </c>
      <c r="L27" s="38">
        <v>28.86</v>
      </c>
      <c r="M27" s="39">
        <f>IF(AND(K27="NP",L27="NP"),"NP",IF(L27="NP",K27,IF(AND(K27="NP",L27=""),"NP",IF(K27="NP",L27,MIN(K27:L27)))))</f>
        <v>18.55</v>
      </c>
      <c r="N27" s="40" t="str">
        <f>IF(I27="","",IF(I27&gt;2000,"s","m"))</f>
        <v>s</v>
      </c>
      <c r="O27" s="9"/>
      <c r="P27" s="15">
        <f t="shared" si="1"/>
        <v>18.55</v>
      </c>
      <c r="Q27" s="15">
        <f t="shared" si="2"/>
        <v>47.41</v>
      </c>
      <c r="R27" s="15">
        <f t="shared" si="3"/>
        <v>18.55</v>
      </c>
      <c r="S27" s="15">
        <f t="shared" si="4"/>
        <v>9999</v>
      </c>
      <c r="T27" s="16">
        <f t="shared" si="5"/>
        <v>7000</v>
      </c>
      <c r="U27" s="16">
        <f t="shared" si="6"/>
        <v>52000</v>
      </c>
      <c r="V27" s="16">
        <f t="shared" si="7"/>
        <v>71</v>
      </c>
      <c r="W27" s="10">
        <f t="shared" si="8"/>
        <v>7071</v>
      </c>
      <c r="X27" s="10">
        <f t="shared" si="9"/>
        <v>99999</v>
      </c>
      <c r="Y27" s="10">
        <f t="shared" si="10"/>
        <v>7</v>
      </c>
      <c r="Z27" s="10">
        <f t="shared" si="11"/>
        <v>52</v>
      </c>
      <c r="AA27" s="10">
        <f t="shared" si="24"/>
        <v>7071.000027</v>
      </c>
      <c r="AB27" s="10">
        <f t="shared" si="24"/>
        <v>99999.000027</v>
      </c>
      <c r="AC27" s="10">
        <f t="shared" si="12"/>
        <v>7</v>
      </c>
      <c r="AD27" s="10">
        <f t="shared" si="13"/>
        <v>61</v>
      </c>
      <c r="AE27" s="10">
        <f t="shared" si="14"/>
        <v>7071.000027</v>
      </c>
      <c r="AF27" s="10">
        <f t="shared" si="15"/>
        <v>99999.000027</v>
      </c>
      <c r="AG27" s="10">
        <f t="shared" si="16"/>
        <v>7</v>
      </c>
      <c r="AH27" s="10">
        <f t="shared" si="17"/>
        <v>61</v>
      </c>
      <c r="AI27" s="5">
        <v>9</v>
      </c>
      <c r="AJ27" s="5">
        <f t="shared" si="22"/>
        <v>9</v>
      </c>
      <c r="AK27" s="5" t="str">
        <f t="shared" si="22"/>
        <v>Krampotová Simona</v>
      </c>
      <c r="AL27" s="17" t="str">
        <f t="shared" si="22"/>
        <v>Semetín</v>
      </c>
      <c r="AM27" s="17">
        <f t="shared" si="21"/>
        <v>18.84</v>
      </c>
      <c r="AN27" s="18">
        <f t="shared" si="23"/>
        <v>17.77</v>
      </c>
    </row>
    <row r="28" spans="1:40" s="5" customFormat="1" ht="12.75">
      <c r="A28" s="5">
        <f>IF(N28="s",AC28,999)</f>
        <v>9</v>
      </c>
      <c r="B28" s="5">
        <f>IF(N28="m",AD28,999)</f>
        <v>999</v>
      </c>
      <c r="C28" s="5">
        <f>IF(N28="s",AG28,999)</f>
        <v>9</v>
      </c>
      <c r="D28" s="5">
        <f>IF(N28="m",AH28,999)</f>
        <v>999</v>
      </c>
      <c r="E28" s="25">
        <f>IF(N28="s",Y28,IF(N28="m",Z28,999))</f>
        <v>9</v>
      </c>
      <c r="F28" s="51">
        <v>25</v>
      </c>
      <c r="G28" s="27">
        <v>18942</v>
      </c>
      <c r="H28" s="28" t="s">
        <v>143</v>
      </c>
      <c r="I28" s="27">
        <v>2002</v>
      </c>
      <c r="J28" s="28" t="s">
        <v>95</v>
      </c>
      <c r="K28" s="29">
        <v>19.07</v>
      </c>
      <c r="L28" s="30">
        <v>18.94</v>
      </c>
      <c r="M28" s="31">
        <f>IF(AND(K28="NP",L28="NP"),"NP",IF(L28="NP",K28,IF(AND(K28="NP",L28=""),"NP",IF(K28="NP",L28,MIN(K28:L28)))))</f>
        <v>18.94</v>
      </c>
      <c r="N28" s="32" t="str">
        <f>IF(I28="","",IF(I28&gt;2000,"s","m"))</f>
        <v>s</v>
      </c>
      <c r="O28" s="9"/>
      <c r="P28" s="15">
        <f t="shared" si="1"/>
        <v>18.94</v>
      </c>
      <c r="Q28" s="15">
        <f t="shared" si="2"/>
        <v>38.010000000000005</v>
      </c>
      <c r="R28" s="15">
        <f t="shared" si="3"/>
        <v>18.94</v>
      </c>
      <c r="S28" s="15">
        <f t="shared" si="4"/>
        <v>9999</v>
      </c>
      <c r="T28" s="16">
        <f t="shared" si="5"/>
        <v>9000</v>
      </c>
      <c r="U28" s="16">
        <f t="shared" si="6"/>
        <v>52000</v>
      </c>
      <c r="V28" s="16">
        <f t="shared" si="7"/>
        <v>18</v>
      </c>
      <c r="W28" s="10">
        <f t="shared" si="8"/>
        <v>9018</v>
      </c>
      <c r="X28" s="10">
        <f t="shared" si="9"/>
        <v>99999</v>
      </c>
      <c r="Y28" s="10">
        <f t="shared" si="10"/>
        <v>9</v>
      </c>
      <c r="Z28" s="10">
        <f t="shared" si="11"/>
        <v>52</v>
      </c>
      <c r="AA28" s="10">
        <f t="shared" si="24"/>
        <v>9018.000028</v>
      </c>
      <c r="AB28" s="10">
        <f t="shared" si="24"/>
        <v>99999.000028</v>
      </c>
      <c r="AC28" s="10">
        <f t="shared" si="12"/>
        <v>9</v>
      </c>
      <c r="AD28" s="10">
        <f t="shared" si="13"/>
        <v>62</v>
      </c>
      <c r="AE28" s="10">
        <f t="shared" si="14"/>
        <v>9018.000028</v>
      </c>
      <c r="AF28" s="10">
        <f t="shared" si="15"/>
        <v>99999.000028</v>
      </c>
      <c r="AG28" s="10">
        <f t="shared" si="16"/>
        <v>9</v>
      </c>
      <c r="AH28" s="10">
        <f t="shared" si="17"/>
        <v>62</v>
      </c>
      <c r="AI28" s="5">
        <v>10</v>
      </c>
      <c r="AJ28" s="5">
        <f t="shared" si="22"/>
        <v>10</v>
      </c>
      <c r="AK28" s="5" t="str">
        <f t="shared" si="22"/>
        <v>Polová Nikola</v>
      </c>
      <c r="AL28" s="17" t="str">
        <f t="shared" si="22"/>
        <v>Litovany</v>
      </c>
      <c r="AM28" s="17">
        <f t="shared" si="21"/>
        <v>18.02</v>
      </c>
      <c r="AN28" s="18">
        <f t="shared" si="23"/>
        <v>18.02</v>
      </c>
    </row>
    <row r="29" spans="1:34" s="5" customFormat="1" ht="12.75">
      <c r="A29" s="5">
        <f>IF(N29="s",AC29,999)</f>
        <v>999</v>
      </c>
      <c r="B29" s="5">
        <f>IF(N29="m",AD29,999)</f>
        <v>27</v>
      </c>
      <c r="C29" s="5">
        <f>IF(N29="s",AG29,999)</f>
        <v>999</v>
      </c>
      <c r="D29" s="5">
        <f>IF(N29="m",AH29,999)</f>
        <v>27</v>
      </c>
      <c r="E29" s="41">
        <f>IF(N29="s",Y29,IF(N29="m",Z29,999))</f>
        <v>27</v>
      </c>
      <c r="F29" s="42">
        <v>26</v>
      </c>
      <c r="G29" s="43">
        <v>21932</v>
      </c>
      <c r="H29" s="44" t="s">
        <v>147</v>
      </c>
      <c r="I29" s="43">
        <v>1988</v>
      </c>
      <c r="J29" s="44" t="s">
        <v>124</v>
      </c>
      <c r="K29" s="47" t="s">
        <v>216</v>
      </c>
      <c r="L29" s="45">
        <v>19.45</v>
      </c>
      <c r="M29" s="46">
        <f>IF(AND(K29="NP",L29="NP"),"NP",IF(L29="NP",K29,IF(AND(K29="NP",L29=""),"NP",IF(K29="NP",L29,MIN(K29:L29)))))</f>
        <v>19.45</v>
      </c>
      <c r="N29" s="48" t="str">
        <f>IF(I29="","",IF(I29&gt;2000,"s","m"))</f>
        <v>m</v>
      </c>
      <c r="O29" s="9"/>
      <c r="P29" s="15">
        <f t="shared" si="1"/>
        <v>19.45</v>
      </c>
      <c r="Q29" s="15">
        <f t="shared" si="2"/>
        <v>519.45</v>
      </c>
      <c r="R29" s="15">
        <f t="shared" si="3"/>
        <v>9999</v>
      </c>
      <c r="S29" s="15">
        <f t="shared" si="4"/>
        <v>19.45</v>
      </c>
      <c r="T29" s="16">
        <f t="shared" si="5"/>
        <v>58000</v>
      </c>
      <c r="U29" s="16">
        <f t="shared" si="6"/>
        <v>27000</v>
      </c>
      <c r="V29" s="16">
        <f t="shared" si="7"/>
        <v>95</v>
      </c>
      <c r="W29" s="10">
        <f t="shared" si="8"/>
        <v>99999</v>
      </c>
      <c r="X29" s="10">
        <f t="shared" si="9"/>
        <v>27095</v>
      </c>
      <c r="Y29" s="10">
        <f t="shared" si="10"/>
        <v>58</v>
      </c>
      <c r="Z29" s="10">
        <f t="shared" si="11"/>
        <v>27</v>
      </c>
      <c r="AA29" s="10">
        <f t="shared" si="24"/>
        <v>99999.000029</v>
      </c>
      <c r="AB29" s="10">
        <f t="shared" si="24"/>
        <v>27095.000029</v>
      </c>
      <c r="AC29" s="10">
        <f t="shared" si="12"/>
        <v>69</v>
      </c>
      <c r="AD29" s="10">
        <f t="shared" si="13"/>
        <v>27</v>
      </c>
      <c r="AE29" s="10">
        <f t="shared" si="14"/>
        <v>99999.000029</v>
      </c>
      <c r="AF29" s="10">
        <f t="shared" si="15"/>
        <v>27095.000029</v>
      </c>
      <c r="AG29" s="10">
        <f t="shared" si="16"/>
        <v>69</v>
      </c>
      <c r="AH29" s="10">
        <f t="shared" si="17"/>
        <v>27</v>
      </c>
    </row>
    <row r="30" spans="1:34" s="5" customFormat="1" ht="13.5" thickBot="1">
      <c r="A30" s="5">
        <f>IF(N30="s",AC30,999)</f>
        <v>55</v>
      </c>
      <c r="B30" s="5">
        <f>IF(N30="m",AD30,999)</f>
        <v>999</v>
      </c>
      <c r="C30" s="5">
        <f>IF(N30="s",AG30,999)</f>
        <v>55</v>
      </c>
      <c r="D30" s="5">
        <f>IF(N30="m",AH30,999)</f>
        <v>999</v>
      </c>
      <c r="E30" s="33">
        <f>IF(N30="s",Y30,IF(N30="m",Z30,999))</f>
        <v>55</v>
      </c>
      <c r="F30" s="34">
        <v>27</v>
      </c>
      <c r="G30" s="35">
        <v>31272</v>
      </c>
      <c r="H30" s="36" t="s">
        <v>151</v>
      </c>
      <c r="I30" s="35">
        <v>2002</v>
      </c>
      <c r="J30" s="36" t="s">
        <v>47</v>
      </c>
      <c r="K30" s="37" t="s">
        <v>216</v>
      </c>
      <c r="L30" s="38" t="s">
        <v>216</v>
      </c>
      <c r="M30" s="39" t="str">
        <f>IF(AND(K30="NP",L30="NP"),"NP",IF(L30="NP",K30,IF(AND(K30="NP",L30=""),"NP",IF(K30="NP",L30,MIN(K30:L30)))))</f>
        <v>NP</v>
      </c>
      <c r="N30" s="40" t="str">
        <f>IF(I30="","",IF(I30&gt;2000,"s","m"))</f>
        <v>s</v>
      </c>
      <c r="O30" s="9"/>
      <c r="P30" s="15">
        <f t="shared" si="1"/>
        <v>999</v>
      </c>
      <c r="Q30" s="15">
        <f t="shared" si="2"/>
        <v>999</v>
      </c>
      <c r="R30" s="15">
        <f t="shared" si="3"/>
        <v>999</v>
      </c>
      <c r="S30" s="15">
        <f t="shared" si="4"/>
        <v>9999</v>
      </c>
      <c r="T30" s="16">
        <f t="shared" si="5"/>
        <v>55000</v>
      </c>
      <c r="U30" s="16">
        <f t="shared" si="6"/>
        <v>52000</v>
      </c>
      <c r="V30" s="16">
        <f t="shared" si="7"/>
        <v>104</v>
      </c>
      <c r="W30" s="10">
        <f t="shared" si="8"/>
        <v>55104</v>
      </c>
      <c r="X30" s="10">
        <f t="shared" si="9"/>
        <v>99999</v>
      </c>
      <c r="Y30" s="10">
        <f t="shared" si="10"/>
        <v>55</v>
      </c>
      <c r="Z30" s="10">
        <f t="shared" si="11"/>
        <v>52</v>
      </c>
      <c r="AA30" s="10">
        <f t="shared" si="24"/>
        <v>55104.00003</v>
      </c>
      <c r="AB30" s="10">
        <f t="shared" si="24"/>
        <v>99999.00003</v>
      </c>
      <c r="AC30" s="10">
        <f t="shared" si="12"/>
        <v>55</v>
      </c>
      <c r="AD30" s="10">
        <f t="shared" si="13"/>
        <v>63</v>
      </c>
      <c r="AE30" s="10">
        <f t="shared" si="14"/>
        <v>55104.00003</v>
      </c>
      <c r="AF30" s="10">
        <f t="shared" si="15"/>
        <v>99999.00003</v>
      </c>
      <c r="AG30" s="10">
        <f t="shared" si="16"/>
        <v>55</v>
      </c>
      <c r="AH30" s="10">
        <f t="shared" si="17"/>
        <v>63</v>
      </c>
    </row>
    <row r="31" spans="1:34" s="5" customFormat="1" ht="12.75">
      <c r="A31" s="5">
        <f>IF(N31="s",AC31,999)</f>
        <v>999</v>
      </c>
      <c r="B31" s="5">
        <f>IF(N31="m",AD31,999)</f>
        <v>50</v>
      </c>
      <c r="C31" s="5">
        <f>IF(N31="s",AG31,999)</f>
        <v>999</v>
      </c>
      <c r="D31" s="5">
        <f>IF(N31="m",AH31,999)</f>
        <v>50</v>
      </c>
      <c r="E31" s="25">
        <f>IF(N31="s",Y31,IF(N31="m",Z31,999))</f>
        <v>50</v>
      </c>
      <c r="F31" s="51">
        <v>28</v>
      </c>
      <c r="G31" s="27">
        <v>41012</v>
      </c>
      <c r="H31" s="28" t="s">
        <v>78</v>
      </c>
      <c r="I31" s="27">
        <v>2000</v>
      </c>
      <c r="J31" s="28" t="s">
        <v>79</v>
      </c>
      <c r="K31" s="29" t="s">
        <v>216</v>
      </c>
      <c r="L31" s="30" t="s">
        <v>216</v>
      </c>
      <c r="M31" s="31" t="str">
        <f>IF(AND(K31="NP",L31="NP"),"NP",IF(L31="NP",K31,IF(AND(K31="NP",L31=""),"NP",IF(K31="NP",L31,MIN(K31:L31)))))</f>
        <v>NP</v>
      </c>
      <c r="N31" s="32" t="str">
        <f>IF(I31="","",IF(I31&gt;2000,"s","m"))</f>
        <v>m</v>
      </c>
      <c r="O31" s="9"/>
      <c r="P31" s="15">
        <f t="shared" si="1"/>
        <v>999</v>
      </c>
      <c r="Q31" s="15">
        <f t="shared" si="2"/>
        <v>999</v>
      </c>
      <c r="R31" s="15">
        <f t="shared" si="3"/>
        <v>9999</v>
      </c>
      <c r="S31" s="15">
        <f t="shared" si="4"/>
        <v>999</v>
      </c>
      <c r="T31" s="16">
        <f t="shared" si="5"/>
        <v>58000</v>
      </c>
      <c r="U31" s="16">
        <f t="shared" si="6"/>
        <v>50000</v>
      </c>
      <c r="V31" s="16">
        <f t="shared" si="7"/>
        <v>104</v>
      </c>
      <c r="W31" s="10">
        <f t="shared" si="8"/>
        <v>99999</v>
      </c>
      <c r="X31" s="10">
        <f t="shared" si="9"/>
        <v>50104</v>
      </c>
      <c r="Y31" s="10">
        <f t="shared" si="10"/>
        <v>58</v>
      </c>
      <c r="Z31" s="10">
        <f t="shared" si="11"/>
        <v>50</v>
      </c>
      <c r="AA31" s="10">
        <f t="shared" si="24"/>
        <v>99999.000031</v>
      </c>
      <c r="AB31" s="10">
        <f t="shared" si="24"/>
        <v>50104.000031</v>
      </c>
      <c r="AC31" s="10">
        <f t="shared" si="12"/>
        <v>70</v>
      </c>
      <c r="AD31" s="10">
        <f t="shared" si="13"/>
        <v>50</v>
      </c>
      <c r="AE31" s="10">
        <f t="shared" si="14"/>
        <v>99999.000031</v>
      </c>
      <c r="AF31" s="10">
        <f t="shared" si="15"/>
        <v>50104.000031</v>
      </c>
      <c r="AG31" s="10">
        <f t="shared" si="16"/>
        <v>70</v>
      </c>
      <c r="AH31" s="10">
        <f t="shared" si="17"/>
        <v>50</v>
      </c>
    </row>
    <row r="32" spans="1:34" s="5" customFormat="1" ht="12.75">
      <c r="A32" s="5">
        <f>IF(N32="s",AC32,999)</f>
        <v>2</v>
      </c>
      <c r="B32" s="5">
        <f>IF(N32="m",AD32,999)</f>
        <v>999</v>
      </c>
      <c r="C32" s="5">
        <f>IF(N32="s",AG32,999)</f>
        <v>2</v>
      </c>
      <c r="D32" s="5">
        <f>IF(N32="m",AH32,999)</f>
        <v>999</v>
      </c>
      <c r="E32" s="41">
        <f>IF(N32="s",Y32,IF(N32="m",Z32,999))</f>
        <v>2</v>
      </c>
      <c r="F32" s="50">
        <v>29</v>
      </c>
      <c r="G32" s="43">
        <v>31582</v>
      </c>
      <c r="H32" s="44" t="s">
        <v>80</v>
      </c>
      <c r="I32" s="43">
        <v>2002</v>
      </c>
      <c r="J32" s="44" t="s">
        <v>81</v>
      </c>
      <c r="K32" s="47">
        <v>17.53</v>
      </c>
      <c r="L32" s="45" t="s">
        <v>216</v>
      </c>
      <c r="M32" s="46">
        <f>IF(AND(K32="NP",L32="NP"),"NP",IF(L32="NP",K32,IF(AND(K32="NP",L32=""),"NP",IF(K32="NP",L32,MIN(K32:L32)))))</f>
        <v>17.53</v>
      </c>
      <c r="N32" s="48" t="str">
        <f>IF(I32="","",IF(I32&gt;2000,"s","m"))</f>
        <v>s</v>
      </c>
      <c r="O32" s="9"/>
      <c r="P32" s="15">
        <f t="shared" si="1"/>
        <v>17.53</v>
      </c>
      <c r="Q32" s="15">
        <f t="shared" si="2"/>
        <v>517.53</v>
      </c>
      <c r="R32" s="15">
        <f t="shared" si="3"/>
        <v>17.53</v>
      </c>
      <c r="S32" s="15">
        <f t="shared" si="4"/>
        <v>9999</v>
      </c>
      <c r="T32" s="16">
        <f t="shared" si="5"/>
        <v>2000</v>
      </c>
      <c r="U32" s="16">
        <f t="shared" si="6"/>
        <v>52000</v>
      </c>
      <c r="V32" s="16">
        <f t="shared" si="7"/>
        <v>89</v>
      </c>
      <c r="W32" s="10">
        <f t="shared" si="8"/>
        <v>2089</v>
      </c>
      <c r="X32" s="10">
        <f t="shared" si="9"/>
        <v>99999</v>
      </c>
      <c r="Y32" s="10">
        <f t="shared" si="10"/>
        <v>2</v>
      </c>
      <c r="Z32" s="10">
        <f t="shared" si="11"/>
        <v>52</v>
      </c>
      <c r="AA32" s="10">
        <f t="shared" si="24"/>
        <v>2089.000032</v>
      </c>
      <c r="AB32" s="10">
        <f t="shared" si="24"/>
        <v>99999.000032</v>
      </c>
      <c r="AC32" s="10">
        <f t="shared" si="12"/>
        <v>2</v>
      </c>
      <c r="AD32" s="10">
        <f t="shared" si="13"/>
        <v>64</v>
      </c>
      <c r="AE32" s="10">
        <f t="shared" si="14"/>
        <v>2089.000032</v>
      </c>
      <c r="AF32" s="10">
        <f t="shared" si="15"/>
        <v>99999.000032</v>
      </c>
      <c r="AG32" s="10">
        <f t="shared" si="16"/>
        <v>2</v>
      </c>
      <c r="AH32" s="10">
        <f t="shared" si="17"/>
        <v>64</v>
      </c>
    </row>
    <row r="33" spans="1:34" s="5" customFormat="1" ht="13.5" thickBot="1">
      <c r="A33" s="5">
        <f>IF(N33="s",AC33,999)</f>
        <v>999</v>
      </c>
      <c r="B33" s="5">
        <f>IF(N33="m",AD33,999)</f>
        <v>13</v>
      </c>
      <c r="C33" s="5">
        <f>IF(N33="s",AG33,999)</f>
        <v>999</v>
      </c>
      <c r="D33" s="5">
        <f>IF(N33="m",AH33,999)</f>
        <v>13</v>
      </c>
      <c r="E33" s="33">
        <f>IF(N33="s",Y33,IF(N33="m",Z33,999))</f>
        <v>13</v>
      </c>
      <c r="F33" s="49">
        <v>30</v>
      </c>
      <c r="G33" s="35">
        <v>13642</v>
      </c>
      <c r="H33" s="36" t="s">
        <v>82</v>
      </c>
      <c r="I33" s="35">
        <v>1996</v>
      </c>
      <c r="J33" s="36" t="s">
        <v>83</v>
      </c>
      <c r="K33" s="37">
        <v>18.26</v>
      </c>
      <c r="L33" s="38">
        <v>18.17</v>
      </c>
      <c r="M33" s="39">
        <f>IF(AND(K33="NP",L33="NP"),"NP",IF(L33="NP",K33,IF(AND(K33="NP",L33=""),"NP",IF(K33="NP",L33,MIN(K33:L33)))))</f>
        <v>18.17</v>
      </c>
      <c r="N33" s="40" t="str">
        <f>IF(I33="","",IF(I33&gt;2000,"s","m"))</f>
        <v>m</v>
      </c>
      <c r="O33" s="9"/>
      <c r="P33" s="15">
        <f t="shared" si="1"/>
        <v>18.17</v>
      </c>
      <c r="Q33" s="15">
        <f t="shared" si="2"/>
        <v>36.43000000000001</v>
      </c>
      <c r="R33" s="15">
        <f t="shared" si="3"/>
        <v>9999</v>
      </c>
      <c r="S33" s="15">
        <f t="shared" si="4"/>
        <v>18.17</v>
      </c>
      <c r="T33" s="16">
        <f t="shared" si="5"/>
        <v>58000</v>
      </c>
      <c r="U33" s="16">
        <f t="shared" si="6"/>
        <v>13000</v>
      </c>
      <c r="V33" s="16">
        <f t="shared" si="7"/>
        <v>10</v>
      </c>
      <c r="W33" s="10">
        <f t="shared" si="8"/>
        <v>99999</v>
      </c>
      <c r="X33" s="10">
        <f t="shared" si="9"/>
        <v>13010</v>
      </c>
      <c r="Y33" s="10">
        <f t="shared" si="10"/>
        <v>58</v>
      </c>
      <c r="Z33" s="10">
        <f t="shared" si="11"/>
        <v>13</v>
      </c>
      <c r="AA33" s="10">
        <f t="shared" si="24"/>
        <v>99999.000033</v>
      </c>
      <c r="AB33" s="10">
        <f t="shared" si="24"/>
        <v>13010.000033</v>
      </c>
      <c r="AC33" s="10">
        <f t="shared" si="12"/>
        <v>71</v>
      </c>
      <c r="AD33" s="10">
        <f t="shared" si="13"/>
        <v>13</v>
      </c>
      <c r="AE33" s="10">
        <f t="shared" si="14"/>
        <v>99999.000033</v>
      </c>
      <c r="AF33" s="10">
        <f t="shared" si="15"/>
        <v>13010.000033</v>
      </c>
      <c r="AG33" s="10">
        <f t="shared" si="16"/>
        <v>71</v>
      </c>
      <c r="AH33" s="10">
        <f t="shared" si="17"/>
        <v>13</v>
      </c>
    </row>
    <row r="34" spans="1:34" s="5" customFormat="1" ht="12.75">
      <c r="A34" s="5">
        <f>IF(N34="s",AC34,999)</f>
        <v>39</v>
      </c>
      <c r="B34" s="5">
        <f>IF(N34="m",AD34,999)</f>
        <v>999</v>
      </c>
      <c r="C34" s="5">
        <f>IF(N34="s",AG34,999)</f>
        <v>39</v>
      </c>
      <c r="D34" s="5">
        <f>IF(N34="m",AH34,999)</f>
        <v>999</v>
      </c>
      <c r="E34" s="25">
        <f>IF(N34="s",Y34,IF(N34="m",Z34,999))</f>
        <v>39</v>
      </c>
      <c r="F34" s="26">
        <v>31</v>
      </c>
      <c r="G34" s="27">
        <v>35262</v>
      </c>
      <c r="H34" s="28" t="s">
        <v>84</v>
      </c>
      <c r="I34" s="27">
        <v>2001</v>
      </c>
      <c r="J34" s="28" t="s">
        <v>85</v>
      </c>
      <c r="K34" s="29">
        <v>32.32</v>
      </c>
      <c r="L34" s="30">
        <v>21.59</v>
      </c>
      <c r="M34" s="31">
        <f>IF(AND(K34="NP",L34="NP"),"NP",IF(L34="NP",K34,IF(AND(K34="NP",L34=""),"NP",IF(K34="NP",L34,MIN(K34:L34)))))</f>
        <v>21.59</v>
      </c>
      <c r="N34" s="32" t="str">
        <f>IF(I34="","",IF(I34&gt;2000,"s","m"))</f>
        <v>s</v>
      </c>
      <c r="O34" s="9"/>
      <c r="P34" s="15">
        <f t="shared" si="1"/>
        <v>21.59</v>
      </c>
      <c r="Q34" s="15">
        <f t="shared" si="2"/>
        <v>53.91</v>
      </c>
      <c r="R34" s="15">
        <f t="shared" si="3"/>
        <v>21.59</v>
      </c>
      <c r="S34" s="15">
        <f t="shared" si="4"/>
        <v>9999</v>
      </c>
      <c r="T34" s="16">
        <f t="shared" si="5"/>
        <v>39000</v>
      </c>
      <c r="U34" s="16">
        <f t="shared" si="6"/>
        <v>52000</v>
      </c>
      <c r="V34" s="16">
        <f t="shared" si="7"/>
        <v>81</v>
      </c>
      <c r="W34" s="10">
        <f t="shared" si="8"/>
        <v>39081</v>
      </c>
      <c r="X34" s="10">
        <f t="shared" si="9"/>
        <v>99999</v>
      </c>
      <c r="Y34" s="10">
        <f t="shared" si="10"/>
        <v>39</v>
      </c>
      <c r="Z34" s="10">
        <f t="shared" si="11"/>
        <v>52</v>
      </c>
      <c r="AA34" s="10">
        <f t="shared" si="24"/>
        <v>39081.000034</v>
      </c>
      <c r="AB34" s="10">
        <f t="shared" si="24"/>
        <v>99999.000034</v>
      </c>
      <c r="AC34" s="10">
        <f t="shared" si="12"/>
        <v>39</v>
      </c>
      <c r="AD34" s="10">
        <f t="shared" si="13"/>
        <v>65</v>
      </c>
      <c r="AE34" s="10">
        <f t="shared" si="14"/>
        <v>39081.000034</v>
      </c>
      <c r="AF34" s="10">
        <f t="shared" si="15"/>
        <v>99999.000034</v>
      </c>
      <c r="AG34" s="10">
        <f t="shared" si="16"/>
        <v>39</v>
      </c>
      <c r="AH34" s="10">
        <f t="shared" si="17"/>
        <v>65</v>
      </c>
    </row>
    <row r="35" spans="1:34" s="5" customFormat="1" ht="12.75">
      <c r="A35" s="5">
        <f>IF(N35="s",AC35,999)</f>
        <v>22</v>
      </c>
      <c r="B35" s="5">
        <f>IF(N35="m",AD35,999)</f>
        <v>999</v>
      </c>
      <c r="C35" s="5">
        <f>IF(N35="s",AG35,999)</f>
        <v>22</v>
      </c>
      <c r="D35" s="5">
        <f>IF(N35="m",AH35,999)</f>
        <v>999</v>
      </c>
      <c r="E35" s="41">
        <f>IF(N35="s",Y35,IF(N35="m",Z35,999))</f>
        <v>22</v>
      </c>
      <c r="F35" s="42">
        <v>32</v>
      </c>
      <c r="G35" s="43">
        <v>26162</v>
      </c>
      <c r="H35" s="44" t="s">
        <v>86</v>
      </c>
      <c r="I35" s="43">
        <v>2001</v>
      </c>
      <c r="J35" s="44" t="s">
        <v>87</v>
      </c>
      <c r="K35" s="47">
        <v>20.21</v>
      </c>
      <c r="L35" s="45">
        <v>20.83</v>
      </c>
      <c r="M35" s="46">
        <f>IF(AND(K35="NP",L35="NP"),"NP",IF(L35="NP",K35,IF(AND(K35="NP",L35=""),"NP",IF(K35="NP",L35,MIN(K35:L35)))))</f>
        <v>20.21</v>
      </c>
      <c r="N35" s="48" t="str">
        <f>IF(I35="","",IF(I35&gt;2000,"s","m"))</f>
        <v>s</v>
      </c>
      <c r="O35" s="9"/>
      <c r="P35" s="15">
        <f t="shared" si="1"/>
        <v>20.21</v>
      </c>
      <c r="Q35" s="15">
        <f t="shared" si="2"/>
        <v>41.04</v>
      </c>
      <c r="R35" s="15">
        <f t="shared" si="3"/>
        <v>20.21</v>
      </c>
      <c r="S35" s="15">
        <f t="shared" si="4"/>
        <v>9999</v>
      </c>
      <c r="T35" s="16">
        <f t="shared" si="5"/>
        <v>21000</v>
      </c>
      <c r="U35" s="16">
        <f t="shared" si="6"/>
        <v>52000</v>
      </c>
      <c r="V35" s="16">
        <f t="shared" si="7"/>
        <v>41</v>
      </c>
      <c r="W35" s="10">
        <f t="shared" si="8"/>
        <v>21041</v>
      </c>
      <c r="X35" s="10">
        <f t="shared" si="9"/>
        <v>99999</v>
      </c>
      <c r="Y35" s="10">
        <f t="shared" si="10"/>
        <v>22</v>
      </c>
      <c r="Z35" s="10">
        <f t="shared" si="11"/>
        <v>52</v>
      </c>
      <c r="AA35" s="10">
        <f t="shared" si="24"/>
        <v>21041.000035</v>
      </c>
      <c r="AB35" s="10">
        <f t="shared" si="24"/>
        <v>99999.000035</v>
      </c>
      <c r="AC35" s="10">
        <f t="shared" si="12"/>
        <v>22</v>
      </c>
      <c r="AD35" s="10">
        <f t="shared" si="13"/>
        <v>66</v>
      </c>
      <c r="AE35" s="10">
        <f t="shared" si="14"/>
        <v>21041.000035</v>
      </c>
      <c r="AF35" s="10">
        <f t="shared" si="15"/>
        <v>99999.000035</v>
      </c>
      <c r="AG35" s="10">
        <f t="shared" si="16"/>
        <v>22</v>
      </c>
      <c r="AH35" s="10">
        <f t="shared" si="17"/>
        <v>66</v>
      </c>
    </row>
    <row r="36" spans="1:34" s="5" customFormat="1" ht="13.5" thickBot="1">
      <c r="A36" s="5">
        <f>IF(N36="s",AC36,999)</f>
        <v>999</v>
      </c>
      <c r="B36" s="5">
        <f>IF(N36="m",AD36,999)</f>
        <v>36</v>
      </c>
      <c r="C36" s="5">
        <f>IF(N36="s",AG36,999)</f>
        <v>999</v>
      </c>
      <c r="D36" s="5">
        <f>IF(N36="m",AH36,999)</f>
        <v>36</v>
      </c>
      <c r="E36" s="33">
        <f>IF(N36="s",Y36,IF(N36="m",Z36,999))</f>
        <v>36</v>
      </c>
      <c r="F36" s="34">
        <v>33</v>
      </c>
      <c r="G36" s="35">
        <v>22452</v>
      </c>
      <c r="H36" s="36" t="s">
        <v>88</v>
      </c>
      <c r="I36" s="35">
        <v>1995</v>
      </c>
      <c r="J36" s="36" t="s">
        <v>89</v>
      </c>
      <c r="K36" s="37">
        <v>22.36</v>
      </c>
      <c r="L36" s="38">
        <v>19.9</v>
      </c>
      <c r="M36" s="39">
        <f>IF(AND(K36="NP",L36="NP"),"NP",IF(L36="NP",K36,IF(AND(K36="NP",L36=""),"NP",IF(K36="NP",L36,MIN(K36:L36)))))</f>
        <v>19.9</v>
      </c>
      <c r="N36" s="40" t="str">
        <f>IF(I36="","",IF(I36&gt;2000,"s","m"))</f>
        <v>m</v>
      </c>
      <c r="O36" s="9"/>
      <c r="P36" s="15">
        <f t="shared" si="1"/>
        <v>19.9</v>
      </c>
      <c r="Q36" s="15">
        <f t="shared" si="2"/>
        <v>42.26</v>
      </c>
      <c r="R36" s="15">
        <f t="shared" si="3"/>
        <v>9999</v>
      </c>
      <c r="S36" s="15">
        <f t="shared" si="4"/>
        <v>19.9</v>
      </c>
      <c r="T36" s="16">
        <f t="shared" si="5"/>
        <v>58000</v>
      </c>
      <c r="U36" s="16">
        <f t="shared" si="6"/>
        <v>35000</v>
      </c>
      <c r="V36" s="16">
        <f t="shared" si="7"/>
        <v>51</v>
      </c>
      <c r="W36" s="10">
        <f t="shared" si="8"/>
        <v>99999</v>
      </c>
      <c r="X36" s="10">
        <f t="shared" si="9"/>
        <v>35051</v>
      </c>
      <c r="Y36" s="10">
        <f t="shared" si="10"/>
        <v>58</v>
      </c>
      <c r="Z36" s="10">
        <f t="shared" si="11"/>
        <v>36</v>
      </c>
      <c r="AA36" s="10">
        <f t="shared" si="24"/>
        <v>99999.000036</v>
      </c>
      <c r="AB36" s="10">
        <f t="shared" si="24"/>
        <v>35051.000036</v>
      </c>
      <c r="AC36" s="10">
        <f t="shared" si="12"/>
        <v>72</v>
      </c>
      <c r="AD36" s="10">
        <f t="shared" si="13"/>
        <v>36</v>
      </c>
      <c r="AE36" s="10">
        <f t="shared" si="14"/>
        <v>99999.000036</v>
      </c>
      <c r="AF36" s="10">
        <f t="shared" si="15"/>
        <v>35051.000036</v>
      </c>
      <c r="AG36" s="10">
        <f t="shared" si="16"/>
        <v>72</v>
      </c>
      <c r="AH36" s="10">
        <f t="shared" si="17"/>
        <v>36</v>
      </c>
    </row>
    <row r="37" spans="1:34" s="5" customFormat="1" ht="12.75">
      <c r="A37" s="5">
        <f>IF(N37="s",AC37,999)</f>
        <v>999</v>
      </c>
      <c r="B37" s="5">
        <f>IF(N37="m",AD37,999)</f>
        <v>34</v>
      </c>
      <c r="C37" s="5">
        <f>IF(N37="s",AG37,999)</f>
        <v>999</v>
      </c>
      <c r="D37" s="5">
        <f>IF(N37="m",AH37,999)</f>
        <v>34</v>
      </c>
      <c r="E37" s="25">
        <f>IF(N37="s",Y37,IF(N37="m",Z37,999))</f>
        <v>34</v>
      </c>
      <c r="F37" s="26">
        <v>34</v>
      </c>
      <c r="G37" s="27">
        <v>29602</v>
      </c>
      <c r="H37" s="28" t="s">
        <v>90</v>
      </c>
      <c r="I37" s="27">
        <v>2000</v>
      </c>
      <c r="J37" s="28" t="s">
        <v>91</v>
      </c>
      <c r="K37" s="29">
        <v>19.93</v>
      </c>
      <c r="L37" s="30">
        <v>19.88</v>
      </c>
      <c r="M37" s="31">
        <f>IF(AND(K37="NP",L37="NP"),"NP",IF(L37="NP",K37,IF(AND(K37="NP",L37=""),"NP",IF(K37="NP",L37,MIN(K37:L37)))))</f>
        <v>19.88</v>
      </c>
      <c r="N37" s="32" t="str">
        <f>IF(I37="","",IF(I37&gt;2000,"s","m"))</f>
        <v>m</v>
      </c>
      <c r="O37" s="9"/>
      <c r="P37" s="15">
        <f t="shared" si="1"/>
        <v>19.88</v>
      </c>
      <c r="Q37" s="15">
        <f t="shared" si="2"/>
        <v>39.81</v>
      </c>
      <c r="R37" s="15">
        <f t="shared" si="3"/>
        <v>9999</v>
      </c>
      <c r="S37" s="15">
        <f t="shared" si="4"/>
        <v>19.88</v>
      </c>
      <c r="T37" s="16">
        <f t="shared" si="5"/>
        <v>58000</v>
      </c>
      <c r="U37" s="16">
        <f t="shared" si="6"/>
        <v>34000</v>
      </c>
      <c r="V37" s="16">
        <f t="shared" si="7"/>
        <v>28</v>
      </c>
      <c r="W37" s="10">
        <f t="shared" si="8"/>
        <v>99999</v>
      </c>
      <c r="X37" s="10">
        <f t="shared" si="9"/>
        <v>34028</v>
      </c>
      <c r="Y37" s="10">
        <f t="shared" si="10"/>
        <v>58</v>
      </c>
      <c r="Z37" s="10">
        <f t="shared" si="11"/>
        <v>34</v>
      </c>
      <c r="AA37" s="10">
        <f t="shared" si="24"/>
        <v>99999.000037</v>
      </c>
      <c r="AB37" s="10">
        <f t="shared" si="24"/>
        <v>34028.000037</v>
      </c>
      <c r="AC37" s="10">
        <f t="shared" si="12"/>
        <v>73</v>
      </c>
      <c r="AD37" s="10">
        <f t="shared" si="13"/>
        <v>34</v>
      </c>
      <c r="AE37" s="10">
        <f t="shared" si="14"/>
        <v>99999.000037</v>
      </c>
      <c r="AF37" s="10">
        <f t="shared" si="15"/>
        <v>34028.000037</v>
      </c>
      <c r="AG37" s="10">
        <f t="shared" si="16"/>
        <v>73</v>
      </c>
      <c r="AH37" s="10">
        <f t="shared" si="17"/>
        <v>34</v>
      </c>
    </row>
    <row r="38" spans="1:34" s="5" customFormat="1" ht="12.75">
      <c r="A38" s="5">
        <f>IF(N38="s",AC38,999)</f>
        <v>999</v>
      </c>
      <c r="B38" s="5">
        <f>IF(N38="m",AD38,999)</f>
        <v>49</v>
      </c>
      <c r="C38" s="5">
        <f>IF(N38="s",AG38,999)</f>
        <v>999</v>
      </c>
      <c r="D38" s="5">
        <f>IF(N38="m",AH38,999)</f>
        <v>49</v>
      </c>
      <c r="E38" s="41">
        <f>IF(N38="s",Y38,IF(N38="m",Z38,999))</f>
        <v>49</v>
      </c>
      <c r="F38" s="42">
        <v>35</v>
      </c>
      <c r="G38" s="43">
        <v>35002</v>
      </c>
      <c r="H38" s="44" t="s">
        <v>92</v>
      </c>
      <c r="I38" s="43">
        <v>2000</v>
      </c>
      <c r="J38" s="44" t="s">
        <v>93</v>
      </c>
      <c r="K38" s="47" t="s">
        <v>216</v>
      </c>
      <c r="L38" s="45">
        <v>41.82</v>
      </c>
      <c r="M38" s="46">
        <f>IF(AND(K38="NP",L38="NP"),"NP",IF(L38="NP",K38,IF(AND(K38="NP",L38=""),"NP",IF(K38="NP",L38,MIN(K38:L38)))))</f>
        <v>41.82</v>
      </c>
      <c r="N38" s="48" t="str">
        <f>IF(I38="","",IF(I38&gt;2000,"s","m"))</f>
        <v>m</v>
      </c>
      <c r="O38" s="9"/>
      <c r="P38" s="15">
        <f t="shared" si="1"/>
        <v>41.82</v>
      </c>
      <c r="Q38" s="15">
        <f t="shared" si="2"/>
        <v>541.82</v>
      </c>
      <c r="R38" s="15">
        <f t="shared" si="3"/>
        <v>9999</v>
      </c>
      <c r="S38" s="15">
        <f t="shared" si="4"/>
        <v>41.82</v>
      </c>
      <c r="T38" s="16">
        <f t="shared" si="5"/>
        <v>58000</v>
      </c>
      <c r="U38" s="16">
        <f t="shared" si="6"/>
        <v>49000</v>
      </c>
      <c r="V38" s="16">
        <f t="shared" si="7"/>
        <v>103</v>
      </c>
      <c r="W38" s="10">
        <f t="shared" si="8"/>
        <v>99999</v>
      </c>
      <c r="X38" s="10">
        <f t="shared" si="9"/>
        <v>49103</v>
      </c>
      <c r="Y38" s="10">
        <f t="shared" si="10"/>
        <v>58</v>
      </c>
      <c r="Z38" s="10">
        <f t="shared" si="11"/>
        <v>49</v>
      </c>
      <c r="AA38" s="10">
        <f t="shared" si="24"/>
        <v>99999.000038</v>
      </c>
      <c r="AB38" s="10">
        <f t="shared" si="24"/>
        <v>49103.000038</v>
      </c>
      <c r="AC38" s="10">
        <f t="shared" si="12"/>
        <v>74</v>
      </c>
      <c r="AD38" s="10">
        <f t="shared" si="13"/>
        <v>49</v>
      </c>
      <c r="AE38" s="10">
        <f t="shared" si="14"/>
        <v>99999.000038</v>
      </c>
      <c r="AF38" s="10">
        <f t="shared" si="15"/>
        <v>49103.000038</v>
      </c>
      <c r="AG38" s="10">
        <f t="shared" si="16"/>
        <v>74</v>
      </c>
      <c r="AH38" s="10">
        <f t="shared" si="17"/>
        <v>49</v>
      </c>
    </row>
    <row r="39" spans="1:34" s="5" customFormat="1" ht="13.5" thickBot="1">
      <c r="A39" s="5">
        <f>IF(N39="s",AC39,999)</f>
        <v>30</v>
      </c>
      <c r="B39" s="5">
        <f>IF(N39="m",AD39,999)</f>
        <v>999</v>
      </c>
      <c r="C39" s="5">
        <f>IF(N39="s",AG39,999)</f>
        <v>30</v>
      </c>
      <c r="D39" s="5">
        <f>IF(N39="m",AH39,999)</f>
        <v>999</v>
      </c>
      <c r="E39" s="33">
        <f>IF(N39="s",Y39,IF(N39="m",Z39,999))</f>
        <v>30</v>
      </c>
      <c r="F39" s="34">
        <v>36</v>
      </c>
      <c r="G39" s="35">
        <v>18932</v>
      </c>
      <c r="H39" s="36" t="s">
        <v>94</v>
      </c>
      <c r="I39" s="35">
        <v>2001</v>
      </c>
      <c r="J39" s="36" t="s">
        <v>95</v>
      </c>
      <c r="K39" s="37">
        <v>27.74</v>
      </c>
      <c r="L39" s="38">
        <v>20.8</v>
      </c>
      <c r="M39" s="39">
        <f>IF(AND(K39="NP",L39="NP"),"NP",IF(L39="NP",K39,IF(AND(K39="NP",L39=""),"NP",IF(K39="NP",L39,MIN(K39:L39)))))</f>
        <v>20.8</v>
      </c>
      <c r="N39" s="40" t="str">
        <f>IF(I39="","",IF(I39&gt;2000,"s","m"))</f>
        <v>s</v>
      </c>
      <c r="O39" s="9"/>
      <c r="P39" s="15">
        <f t="shared" si="1"/>
        <v>20.8</v>
      </c>
      <c r="Q39" s="15">
        <f t="shared" si="2"/>
        <v>48.54</v>
      </c>
      <c r="R39" s="15">
        <f t="shared" si="3"/>
        <v>20.8</v>
      </c>
      <c r="S39" s="15">
        <f t="shared" si="4"/>
        <v>9999</v>
      </c>
      <c r="T39" s="16">
        <f t="shared" si="5"/>
        <v>30000</v>
      </c>
      <c r="U39" s="16">
        <f t="shared" si="6"/>
        <v>52000</v>
      </c>
      <c r="V39" s="16">
        <f t="shared" si="7"/>
        <v>74</v>
      </c>
      <c r="W39" s="10">
        <f t="shared" si="8"/>
        <v>30074</v>
      </c>
      <c r="X39" s="10">
        <f t="shared" si="9"/>
        <v>99999</v>
      </c>
      <c r="Y39" s="10">
        <f t="shared" si="10"/>
        <v>30</v>
      </c>
      <c r="Z39" s="10">
        <f t="shared" si="11"/>
        <v>52</v>
      </c>
      <c r="AA39" s="10">
        <f t="shared" si="24"/>
        <v>30074.000039</v>
      </c>
      <c r="AB39" s="10">
        <f t="shared" si="24"/>
        <v>99999.000039</v>
      </c>
      <c r="AC39" s="10">
        <f t="shared" si="12"/>
        <v>30</v>
      </c>
      <c r="AD39" s="10">
        <f t="shared" si="13"/>
        <v>67</v>
      </c>
      <c r="AE39" s="10">
        <f t="shared" si="14"/>
        <v>30074.000039</v>
      </c>
      <c r="AF39" s="10">
        <f t="shared" si="15"/>
        <v>99999.000039</v>
      </c>
      <c r="AG39" s="10">
        <f t="shared" si="16"/>
        <v>30</v>
      </c>
      <c r="AH39" s="10">
        <f t="shared" si="17"/>
        <v>67</v>
      </c>
    </row>
    <row r="40" spans="1:34" s="5" customFormat="1" ht="12.75">
      <c r="A40" s="5">
        <f>IF(N40="s",AC40,999)</f>
        <v>999</v>
      </c>
      <c r="B40" s="5">
        <f>IF(N40="m",AD40,999)</f>
        <v>51</v>
      </c>
      <c r="C40" s="5">
        <f>IF(N40="s",AG40,999)</f>
        <v>999</v>
      </c>
      <c r="D40" s="5">
        <f>IF(N40="m",AH40,999)</f>
        <v>51</v>
      </c>
      <c r="E40" s="25">
        <f>IF(N40="s",Y40,IF(N40="m",Z40,999))</f>
        <v>50</v>
      </c>
      <c r="F40" s="26">
        <v>37</v>
      </c>
      <c r="G40" s="27">
        <v>26202</v>
      </c>
      <c r="H40" s="28" t="s">
        <v>210</v>
      </c>
      <c r="I40" s="27">
        <v>1999</v>
      </c>
      <c r="J40" s="28" t="s">
        <v>79</v>
      </c>
      <c r="K40" s="29" t="s">
        <v>216</v>
      </c>
      <c r="L40" s="30" t="s">
        <v>216</v>
      </c>
      <c r="M40" s="31" t="str">
        <f>IF(AND(K40="NP",L40="NP"),"NP",IF(L40="NP",K40,IF(AND(K40="NP",L40=""),"NP",IF(K40="NP",L40,MIN(K40:L40)))))</f>
        <v>NP</v>
      </c>
      <c r="N40" s="32" t="str">
        <f>IF(I40="","",IF(I40&gt;2000,"s","m"))</f>
        <v>m</v>
      </c>
      <c r="O40" s="9"/>
      <c r="P40" s="15">
        <f t="shared" si="1"/>
        <v>999</v>
      </c>
      <c r="Q40" s="15">
        <f t="shared" si="2"/>
        <v>999</v>
      </c>
      <c r="R40" s="15">
        <f t="shared" si="3"/>
        <v>9999</v>
      </c>
      <c r="S40" s="15">
        <f t="shared" si="4"/>
        <v>999</v>
      </c>
      <c r="T40" s="16">
        <f t="shared" si="5"/>
        <v>58000</v>
      </c>
      <c r="U40" s="16">
        <f t="shared" si="6"/>
        <v>50000</v>
      </c>
      <c r="V40" s="16">
        <f t="shared" si="7"/>
        <v>104</v>
      </c>
      <c r="W40" s="10">
        <f t="shared" si="8"/>
        <v>99999</v>
      </c>
      <c r="X40" s="10">
        <f t="shared" si="9"/>
        <v>50104</v>
      </c>
      <c r="Y40" s="10">
        <f t="shared" si="10"/>
        <v>58</v>
      </c>
      <c r="Z40" s="10">
        <f t="shared" si="11"/>
        <v>50</v>
      </c>
      <c r="AA40" s="10">
        <f t="shared" si="24"/>
        <v>99999.00004</v>
      </c>
      <c r="AB40" s="10">
        <f t="shared" si="24"/>
        <v>50104.00004</v>
      </c>
      <c r="AC40" s="10">
        <f t="shared" si="12"/>
        <v>75</v>
      </c>
      <c r="AD40" s="10">
        <f t="shared" si="13"/>
        <v>51</v>
      </c>
      <c r="AE40" s="10">
        <f t="shared" si="14"/>
        <v>99999.00004</v>
      </c>
      <c r="AF40" s="10">
        <f t="shared" si="15"/>
        <v>50104.00004</v>
      </c>
      <c r="AG40" s="10">
        <f t="shared" si="16"/>
        <v>75</v>
      </c>
      <c r="AH40" s="10">
        <f t="shared" si="17"/>
        <v>51</v>
      </c>
    </row>
    <row r="41" spans="1:34" s="5" customFormat="1" ht="12.75">
      <c r="A41" s="5">
        <f>IF(N41="s",AC41,999)</f>
        <v>999</v>
      </c>
      <c r="B41" s="5">
        <f>IF(N41="m",AD41,999)</f>
        <v>40</v>
      </c>
      <c r="C41" s="5">
        <f>IF(N41="s",AG41,999)</f>
        <v>999</v>
      </c>
      <c r="D41" s="5">
        <f>IF(N41="m",AH41,999)</f>
        <v>40</v>
      </c>
      <c r="E41" s="41">
        <f>IF(N41="s",Y41,IF(N41="m",Z41,999))</f>
        <v>40</v>
      </c>
      <c r="F41" s="42">
        <v>38</v>
      </c>
      <c r="G41" s="43">
        <v>28242</v>
      </c>
      <c r="H41" s="44" t="s">
        <v>96</v>
      </c>
      <c r="I41" s="43">
        <v>1996</v>
      </c>
      <c r="J41" s="44" t="s">
        <v>97</v>
      </c>
      <c r="K41" s="47">
        <v>20.59</v>
      </c>
      <c r="L41" s="45">
        <v>20.33</v>
      </c>
      <c r="M41" s="46">
        <f>IF(AND(K41="NP",L41="NP"),"NP",IF(L41="NP",K41,IF(AND(K41="NP",L41=""),"NP",IF(K41="NP",L41,MIN(K41:L41)))))</f>
        <v>20.33</v>
      </c>
      <c r="N41" s="48" t="str">
        <f>IF(I41="","",IF(I41&gt;2000,"s","m"))</f>
        <v>m</v>
      </c>
      <c r="O41" s="9"/>
      <c r="P41" s="15">
        <f t="shared" si="1"/>
        <v>20.33</v>
      </c>
      <c r="Q41" s="15">
        <f t="shared" si="2"/>
        <v>40.92</v>
      </c>
      <c r="R41" s="15">
        <f t="shared" si="3"/>
        <v>9999</v>
      </c>
      <c r="S41" s="15">
        <f t="shared" si="4"/>
        <v>20.33</v>
      </c>
      <c r="T41" s="16">
        <f t="shared" si="5"/>
        <v>58000</v>
      </c>
      <c r="U41" s="16">
        <f t="shared" si="6"/>
        <v>40000</v>
      </c>
      <c r="V41" s="16">
        <f t="shared" si="7"/>
        <v>40</v>
      </c>
      <c r="W41" s="10">
        <f t="shared" si="8"/>
        <v>99999</v>
      </c>
      <c r="X41" s="10">
        <f t="shared" si="9"/>
        <v>40040</v>
      </c>
      <c r="Y41" s="10">
        <f t="shared" si="10"/>
        <v>58</v>
      </c>
      <c r="Z41" s="10">
        <f t="shared" si="11"/>
        <v>40</v>
      </c>
      <c r="AA41" s="10">
        <f t="shared" si="24"/>
        <v>99999.000041</v>
      </c>
      <c r="AB41" s="10">
        <f t="shared" si="24"/>
        <v>40040.000041</v>
      </c>
      <c r="AC41" s="10">
        <f t="shared" si="12"/>
        <v>76</v>
      </c>
      <c r="AD41" s="10">
        <f t="shared" si="13"/>
        <v>40</v>
      </c>
      <c r="AE41" s="10">
        <f t="shared" si="14"/>
        <v>99999.000041</v>
      </c>
      <c r="AF41" s="10">
        <f t="shared" si="15"/>
        <v>40040.000041</v>
      </c>
      <c r="AG41" s="10">
        <f t="shared" si="16"/>
        <v>76</v>
      </c>
      <c r="AH41" s="10">
        <f t="shared" si="17"/>
        <v>40</v>
      </c>
    </row>
    <row r="42" spans="1:34" s="5" customFormat="1" ht="13.5" thickBot="1">
      <c r="A42" s="5">
        <f>IF(N42="s",AC42,999)</f>
        <v>5</v>
      </c>
      <c r="B42" s="5">
        <f>IF(N42="m",AD42,999)</f>
        <v>999</v>
      </c>
      <c r="C42" s="5">
        <f>IF(N42="s",AG42,999)</f>
        <v>5</v>
      </c>
      <c r="D42" s="5">
        <f>IF(N42="m",AH42,999)</f>
        <v>999</v>
      </c>
      <c r="E42" s="33">
        <f>IF(N42="s",Y42,IF(N42="m",Z42,999))</f>
        <v>5</v>
      </c>
      <c r="F42" s="34">
        <v>40</v>
      </c>
      <c r="G42" s="35">
        <v>19732</v>
      </c>
      <c r="H42" s="36" t="s">
        <v>175</v>
      </c>
      <c r="I42" s="35">
        <v>2001</v>
      </c>
      <c r="J42" s="36" t="s">
        <v>71</v>
      </c>
      <c r="K42" s="37">
        <v>17.86</v>
      </c>
      <c r="L42" s="38" t="s">
        <v>216</v>
      </c>
      <c r="M42" s="39">
        <f>IF(AND(K42="NP",L42="NP"),"NP",IF(L42="NP",K42,IF(AND(K42="NP",L42=""),"NP",IF(K42="NP",L42,MIN(K42:L42)))))</f>
        <v>17.86</v>
      </c>
      <c r="N42" s="40" t="str">
        <f>IF(I42="","",IF(I42&gt;2000,"s","m"))</f>
        <v>s</v>
      </c>
      <c r="O42" s="9"/>
      <c r="P42" s="15">
        <f t="shared" si="1"/>
        <v>17.86</v>
      </c>
      <c r="Q42" s="15">
        <f t="shared" si="2"/>
        <v>517.86</v>
      </c>
      <c r="R42" s="15">
        <f t="shared" si="3"/>
        <v>17.86</v>
      </c>
      <c r="S42" s="15">
        <f t="shared" si="4"/>
        <v>9999</v>
      </c>
      <c r="T42" s="16">
        <f t="shared" si="5"/>
        <v>4000</v>
      </c>
      <c r="U42" s="16">
        <f t="shared" si="6"/>
        <v>52000</v>
      </c>
      <c r="V42" s="16">
        <f t="shared" si="7"/>
        <v>90</v>
      </c>
      <c r="W42" s="10">
        <f t="shared" si="8"/>
        <v>4090</v>
      </c>
      <c r="X42" s="10">
        <f t="shared" si="9"/>
        <v>99999</v>
      </c>
      <c r="Y42" s="10">
        <f t="shared" si="10"/>
        <v>5</v>
      </c>
      <c r="Z42" s="10">
        <f t="shared" si="11"/>
        <v>52</v>
      </c>
      <c r="AA42" s="10">
        <f t="shared" si="24"/>
        <v>4090.000042</v>
      </c>
      <c r="AB42" s="10">
        <f t="shared" si="24"/>
        <v>99999.000042</v>
      </c>
      <c r="AC42" s="10">
        <f t="shared" si="12"/>
        <v>5</v>
      </c>
      <c r="AD42" s="10">
        <f t="shared" si="13"/>
        <v>68</v>
      </c>
      <c r="AE42" s="10">
        <f t="shared" si="14"/>
        <v>4090.000042</v>
      </c>
      <c r="AF42" s="10">
        <f t="shared" si="15"/>
        <v>99999.000042</v>
      </c>
      <c r="AG42" s="10">
        <f t="shared" si="16"/>
        <v>5</v>
      </c>
      <c r="AH42" s="10">
        <f t="shared" si="17"/>
        <v>68</v>
      </c>
    </row>
    <row r="43" spans="1:34" s="5" customFormat="1" ht="12.75">
      <c r="A43" s="5">
        <f>IF(N43="s",AC43,999)</f>
        <v>36</v>
      </c>
      <c r="B43" s="5">
        <f>IF(N43="m",AD43,999)</f>
        <v>999</v>
      </c>
      <c r="C43" s="5">
        <f>IF(N43="s",AG43,999)</f>
        <v>36</v>
      </c>
      <c r="D43" s="5">
        <f>IF(N43="m",AH43,999)</f>
        <v>999</v>
      </c>
      <c r="E43" s="25">
        <f>IF(N43="s",Y43,IF(N43="m",Z43,999))</f>
        <v>36</v>
      </c>
      <c r="F43" s="51">
        <v>41</v>
      </c>
      <c r="G43" s="27">
        <v>33602</v>
      </c>
      <c r="H43" s="28" t="s">
        <v>98</v>
      </c>
      <c r="I43" s="27">
        <v>2002</v>
      </c>
      <c r="J43" s="28" t="s">
        <v>99</v>
      </c>
      <c r="K43" s="29">
        <v>21.44</v>
      </c>
      <c r="L43" s="30">
        <v>21.81</v>
      </c>
      <c r="M43" s="31">
        <f>IF(AND(K43="NP",L43="NP"),"NP",IF(L43="NP",K43,IF(AND(K43="NP",L43=""),"NP",IF(K43="NP",L43,MIN(K43:L43)))))</f>
        <v>21.44</v>
      </c>
      <c r="N43" s="32" t="str">
        <f>IF(I43="","",IF(I43&gt;2000,"s","m"))</f>
        <v>s</v>
      </c>
      <c r="O43" s="9"/>
      <c r="P43" s="15">
        <f t="shared" si="1"/>
        <v>21.44</v>
      </c>
      <c r="Q43" s="15">
        <f t="shared" si="2"/>
        <v>43.25</v>
      </c>
      <c r="R43" s="15">
        <f t="shared" si="3"/>
        <v>21.44</v>
      </c>
      <c r="S43" s="15">
        <f t="shared" si="4"/>
        <v>9999</v>
      </c>
      <c r="T43" s="16">
        <f t="shared" si="5"/>
        <v>36000</v>
      </c>
      <c r="U43" s="16">
        <f t="shared" si="6"/>
        <v>52000</v>
      </c>
      <c r="V43" s="16">
        <f t="shared" si="7"/>
        <v>54</v>
      </c>
      <c r="W43" s="10">
        <f t="shared" si="8"/>
        <v>36054</v>
      </c>
      <c r="X43" s="10">
        <f t="shared" si="9"/>
        <v>99999</v>
      </c>
      <c r="Y43" s="10">
        <f t="shared" si="10"/>
        <v>36</v>
      </c>
      <c r="Z43" s="10">
        <f t="shared" si="11"/>
        <v>52</v>
      </c>
      <c r="AA43" s="10">
        <f t="shared" si="24"/>
        <v>36054.000043</v>
      </c>
      <c r="AB43" s="10">
        <f t="shared" si="24"/>
        <v>99999.000043</v>
      </c>
      <c r="AC43" s="10">
        <f t="shared" si="12"/>
        <v>36</v>
      </c>
      <c r="AD43" s="10">
        <f t="shared" si="13"/>
        <v>69</v>
      </c>
      <c r="AE43" s="10">
        <f t="shared" si="14"/>
        <v>36054.000043</v>
      </c>
      <c r="AF43" s="10">
        <f t="shared" si="15"/>
        <v>99999.000043</v>
      </c>
      <c r="AG43" s="10">
        <f t="shared" si="16"/>
        <v>36</v>
      </c>
      <c r="AH43" s="10">
        <f t="shared" si="17"/>
        <v>69</v>
      </c>
    </row>
    <row r="44" spans="1:34" s="5" customFormat="1" ht="12.75">
      <c r="A44" s="5">
        <f>IF(N44="s",AC44,999)</f>
        <v>19</v>
      </c>
      <c r="B44" s="5">
        <f>IF(N44="m",AD44,999)</f>
        <v>999</v>
      </c>
      <c r="C44" s="5">
        <f>IF(N44="s",AG44,999)</f>
        <v>19</v>
      </c>
      <c r="D44" s="5">
        <f>IF(N44="m",AH44,999)</f>
        <v>999</v>
      </c>
      <c r="E44" s="41">
        <f>IF(N44="s",Y44,IF(N44="m",Z44,999))</f>
        <v>19</v>
      </c>
      <c r="F44" s="42">
        <v>42</v>
      </c>
      <c r="G44" s="43">
        <v>28662</v>
      </c>
      <c r="H44" s="44" t="s">
        <v>100</v>
      </c>
      <c r="I44" s="43">
        <v>2002</v>
      </c>
      <c r="J44" s="44" t="s">
        <v>101</v>
      </c>
      <c r="K44" s="47">
        <v>20.05</v>
      </c>
      <c r="L44" s="45">
        <v>20.02</v>
      </c>
      <c r="M44" s="46">
        <f>IF(AND(K44="NP",L44="NP"),"NP",IF(L44="NP",K44,IF(AND(K44="NP",L44=""),"NP",IF(K44="NP",L44,MIN(K44:L44)))))</f>
        <v>20.02</v>
      </c>
      <c r="N44" s="48" t="str">
        <f>IF(I44="","",IF(I44&gt;2000,"s","m"))</f>
        <v>s</v>
      </c>
      <c r="O44" s="9"/>
      <c r="P44" s="15">
        <f t="shared" si="1"/>
        <v>20.02</v>
      </c>
      <c r="Q44" s="15">
        <f t="shared" si="2"/>
        <v>40.07</v>
      </c>
      <c r="R44" s="15">
        <f t="shared" si="3"/>
        <v>20.02</v>
      </c>
      <c r="S44" s="15">
        <f t="shared" si="4"/>
        <v>9999</v>
      </c>
      <c r="T44" s="16">
        <f t="shared" si="5"/>
        <v>19000</v>
      </c>
      <c r="U44" s="16">
        <f t="shared" si="6"/>
        <v>52000</v>
      </c>
      <c r="V44" s="16">
        <f t="shared" si="7"/>
        <v>31</v>
      </c>
      <c r="W44" s="10">
        <f t="shared" si="8"/>
        <v>19031</v>
      </c>
      <c r="X44" s="10">
        <f t="shared" si="9"/>
        <v>99999</v>
      </c>
      <c r="Y44" s="10">
        <f t="shared" si="10"/>
        <v>19</v>
      </c>
      <c r="Z44" s="10">
        <f t="shared" si="11"/>
        <v>52</v>
      </c>
      <c r="AA44" s="10">
        <f t="shared" si="24"/>
        <v>19031.000044</v>
      </c>
      <c r="AB44" s="10">
        <f t="shared" si="24"/>
        <v>99999.000044</v>
      </c>
      <c r="AC44" s="10">
        <f t="shared" si="12"/>
        <v>19</v>
      </c>
      <c r="AD44" s="10">
        <f t="shared" si="13"/>
        <v>70</v>
      </c>
      <c r="AE44" s="10">
        <f t="shared" si="14"/>
        <v>19031.000044</v>
      </c>
      <c r="AF44" s="10">
        <f t="shared" si="15"/>
        <v>99999.000044</v>
      </c>
      <c r="AG44" s="10">
        <f t="shared" si="16"/>
        <v>19</v>
      </c>
      <c r="AH44" s="10">
        <f t="shared" si="17"/>
        <v>70</v>
      </c>
    </row>
    <row r="45" spans="1:34" s="5" customFormat="1" ht="13.5" thickBot="1">
      <c r="A45" s="5">
        <f>IF(N45="s",AC45,999)</f>
        <v>11</v>
      </c>
      <c r="B45" s="5">
        <f>IF(N45="m",AD45,999)</f>
        <v>999</v>
      </c>
      <c r="C45" s="5">
        <f>IF(N45="s",AG45,999)</f>
        <v>11</v>
      </c>
      <c r="D45" s="5">
        <f>IF(N45="m",AH45,999)</f>
        <v>999</v>
      </c>
      <c r="E45" s="33">
        <f>IF(N45="s",Y45,IF(N45="m",Z45,999))</f>
        <v>11</v>
      </c>
      <c r="F45" s="49">
        <v>43</v>
      </c>
      <c r="G45" s="35">
        <v>30992</v>
      </c>
      <c r="H45" s="36" t="s">
        <v>180</v>
      </c>
      <c r="I45" s="35">
        <v>2001</v>
      </c>
      <c r="J45" s="36" t="s">
        <v>77</v>
      </c>
      <c r="K45" s="37">
        <v>19.59</v>
      </c>
      <c r="L45" s="38">
        <v>19.18</v>
      </c>
      <c r="M45" s="39">
        <f>IF(AND(K45="NP",L45="NP"),"NP",IF(L45="NP",K45,IF(AND(K45="NP",L45=""),"NP",IF(K45="NP",L45,MIN(K45:L45)))))</f>
        <v>19.18</v>
      </c>
      <c r="N45" s="40" t="str">
        <f>IF(I45="","",IF(I45&gt;2000,"s","m"))</f>
        <v>s</v>
      </c>
      <c r="O45" s="9"/>
      <c r="P45" s="15">
        <f t="shared" si="1"/>
        <v>19.18</v>
      </c>
      <c r="Q45" s="15">
        <f t="shared" si="2"/>
        <v>38.769999999999996</v>
      </c>
      <c r="R45" s="15">
        <f t="shared" si="3"/>
        <v>19.18</v>
      </c>
      <c r="S45" s="15">
        <f t="shared" si="4"/>
        <v>9999</v>
      </c>
      <c r="T45" s="16">
        <f t="shared" si="5"/>
        <v>11000</v>
      </c>
      <c r="U45" s="16">
        <f t="shared" si="6"/>
        <v>52000</v>
      </c>
      <c r="V45" s="16">
        <f t="shared" si="7"/>
        <v>22</v>
      </c>
      <c r="W45" s="10">
        <f t="shared" si="8"/>
        <v>11022</v>
      </c>
      <c r="X45" s="10">
        <f t="shared" si="9"/>
        <v>99999</v>
      </c>
      <c r="Y45" s="10">
        <f t="shared" si="10"/>
        <v>11</v>
      </c>
      <c r="Z45" s="10">
        <f t="shared" si="11"/>
        <v>52</v>
      </c>
      <c r="AA45" s="10">
        <f t="shared" si="24"/>
        <v>11022.000045</v>
      </c>
      <c r="AB45" s="10">
        <f t="shared" si="24"/>
        <v>99999.000045</v>
      </c>
      <c r="AC45" s="10">
        <f t="shared" si="12"/>
        <v>11</v>
      </c>
      <c r="AD45" s="10">
        <f t="shared" si="13"/>
        <v>71</v>
      </c>
      <c r="AE45" s="10">
        <f t="shared" si="14"/>
        <v>11022.000045</v>
      </c>
      <c r="AF45" s="10">
        <f t="shared" si="15"/>
        <v>99999.000045</v>
      </c>
      <c r="AG45" s="10">
        <f t="shared" si="16"/>
        <v>11</v>
      </c>
      <c r="AH45" s="10">
        <f t="shared" si="17"/>
        <v>71</v>
      </c>
    </row>
    <row r="46" spans="1:34" s="5" customFormat="1" ht="12.75">
      <c r="A46" s="5">
        <f>IF(N46="s",AC46,999)</f>
        <v>15</v>
      </c>
      <c r="B46" s="5">
        <f>IF(N46="m",AD46,999)</f>
        <v>999</v>
      </c>
      <c r="C46" s="5">
        <f>IF(N46="s",AG46,999)</f>
        <v>15</v>
      </c>
      <c r="D46" s="5">
        <f>IF(N46="m",AH46,999)</f>
        <v>999</v>
      </c>
      <c r="E46" s="25">
        <f>IF(N46="s",Y46,IF(N46="m",Z46,999))</f>
        <v>15</v>
      </c>
      <c r="F46" s="51">
        <v>45</v>
      </c>
      <c r="G46" s="27">
        <v>15602</v>
      </c>
      <c r="H46" s="28" t="s">
        <v>102</v>
      </c>
      <c r="I46" s="27">
        <v>2001</v>
      </c>
      <c r="J46" s="28" t="s">
        <v>103</v>
      </c>
      <c r="K46" s="29">
        <v>22.21</v>
      </c>
      <c r="L46" s="30">
        <v>19.4</v>
      </c>
      <c r="M46" s="31">
        <f>IF(AND(K46="NP",L46="NP"),"NP",IF(L46="NP",K46,IF(AND(K46="NP",L46=""),"NP",IF(K46="NP",L46,MIN(K46:L46)))))</f>
        <v>19.4</v>
      </c>
      <c r="N46" s="32" t="str">
        <f>IF(I46="","",IF(I46&gt;2000,"s","m"))</f>
        <v>s</v>
      </c>
      <c r="O46" s="9"/>
      <c r="P46" s="15">
        <f t="shared" si="1"/>
        <v>19.4</v>
      </c>
      <c r="Q46" s="15">
        <f t="shared" si="2"/>
        <v>41.61</v>
      </c>
      <c r="R46" s="15">
        <f t="shared" si="3"/>
        <v>19.4</v>
      </c>
      <c r="S46" s="15">
        <f t="shared" si="4"/>
        <v>9999</v>
      </c>
      <c r="T46" s="16">
        <f t="shared" si="5"/>
        <v>15000</v>
      </c>
      <c r="U46" s="16">
        <f t="shared" si="6"/>
        <v>52000</v>
      </c>
      <c r="V46" s="16">
        <f t="shared" si="7"/>
        <v>50</v>
      </c>
      <c r="W46" s="10">
        <f t="shared" si="8"/>
        <v>15050</v>
      </c>
      <c r="X46" s="10">
        <f t="shared" si="9"/>
        <v>99999</v>
      </c>
      <c r="Y46" s="10">
        <f t="shared" si="10"/>
        <v>15</v>
      </c>
      <c r="Z46" s="10">
        <f t="shared" si="11"/>
        <v>52</v>
      </c>
      <c r="AA46" s="10">
        <f t="shared" si="24"/>
        <v>15050.000046</v>
      </c>
      <c r="AB46" s="10">
        <f t="shared" si="24"/>
        <v>99999.000046</v>
      </c>
      <c r="AC46" s="10">
        <f t="shared" si="12"/>
        <v>15</v>
      </c>
      <c r="AD46" s="10">
        <f t="shared" si="13"/>
        <v>72</v>
      </c>
      <c r="AE46" s="10">
        <f t="shared" si="14"/>
        <v>15050.000046</v>
      </c>
      <c r="AF46" s="10">
        <f t="shared" si="15"/>
        <v>99999.000046</v>
      </c>
      <c r="AG46" s="10">
        <f t="shared" si="16"/>
        <v>15</v>
      </c>
      <c r="AH46" s="10">
        <f t="shared" si="17"/>
        <v>72</v>
      </c>
    </row>
    <row r="47" spans="1:34" s="5" customFormat="1" ht="12.75">
      <c r="A47" s="5">
        <f>IF(N47="s",AC47,999)</f>
        <v>56</v>
      </c>
      <c r="B47" s="5">
        <f>IF(N47="m",AD47,999)</f>
        <v>999</v>
      </c>
      <c r="C47" s="5">
        <f>IF(N47="s",AG47,999)</f>
        <v>56</v>
      </c>
      <c r="D47" s="5">
        <f>IF(N47="m",AH47,999)</f>
        <v>999</v>
      </c>
      <c r="E47" s="41">
        <f>IF(N47="s",Y47,IF(N47="m",Z47,999))</f>
        <v>55</v>
      </c>
      <c r="F47" s="42">
        <v>46</v>
      </c>
      <c r="G47" s="43">
        <v>7502</v>
      </c>
      <c r="H47" s="44" t="s">
        <v>104</v>
      </c>
      <c r="I47" s="43">
        <v>2001</v>
      </c>
      <c r="J47" s="44" t="s">
        <v>105</v>
      </c>
      <c r="K47" s="47" t="s">
        <v>216</v>
      </c>
      <c r="L47" s="45" t="s">
        <v>216</v>
      </c>
      <c r="M47" s="46" t="str">
        <f>IF(AND(K47="NP",L47="NP"),"NP",IF(L47="NP",K47,IF(AND(K47="NP",L47=""),"NP",IF(K47="NP",L47,MIN(K47:L47)))))</f>
        <v>NP</v>
      </c>
      <c r="N47" s="48" t="str">
        <f>IF(I47="","",IF(I47&gt;2000,"s","m"))</f>
        <v>s</v>
      </c>
      <c r="O47" s="9"/>
      <c r="P47" s="15">
        <f t="shared" si="1"/>
        <v>999</v>
      </c>
      <c r="Q47" s="15">
        <f t="shared" si="2"/>
        <v>999</v>
      </c>
      <c r="R47" s="15">
        <f t="shared" si="3"/>
        <v>999</v>
      </c>
      <c r="S47" s="15">
        <f t="shared" si="4"/>
        <v>9999</v>
      </c>
      <c r="T47" s="16">
        <f t="shared" si="5"/>
        <v>55000</v>
      </c>
      <c r="U47" s="16">
        <f t="shared" si="6"/>
        <v>52000</v>
      </c>
      <c r="V47" s="16">
        <f t="shared" si="7"/>
        <v>104</v>
      </c>
      <c r="W47" s="10">
        <f t="shared" si="8"/>
        <v>55104</v>
      </c>
      <c r="X47" s="10">
        <f t="shared" si="9"/>
        <v>99999</v>
      </c>
      <c r="Y47" s="10">
        <f t="shared" si="10"/>
        <v>55</v>
      </c>
      <c r="Z47" s="10">
        <f t="shared" si="11"/>
        <v>52</v>
      </c>
      <c r="AA47" s="10">
        <f t="shared" si="24"/>
        <v>55104.000047</v>
      </c>
      <c r="AB47" s="10">
        <f t="shared" si="24"/>
        <v>99999.000047</v>
      </c>
      <c r="AC47" s="10">
        <f t="shared" si="12"/>
        <v>56</v>
      </c>
      <c r="AD47" s="10">
        <f t="shared" si="13"/>
        <v>73</v>
      </c>
      <c r="AE47" s="10">
        <f t="shared" si="14"/>
        <v>55104.000047</v>
      </c>
      <c r="AF47" s="10">
        <f t="shared" si="15"/>
        <v>99999.000047</v>
      </c>
      <c r="AG47" s="10">
        <f t="shared" si="16"/>
        <v>56</v>
      </c>
      <c r="AH47" s="10">
        <f t="shared" si="17"/>
        <v>73</v>
      </c>
    </row>
    <row r="48" spans="1:34" s="5" customFormat="1" ht="13.5" thickBot="1">
      <c r="A48" s="5">
        <f>IF(N48="s",AC48,999)</f>
        <v>43</v>
      </c>
      <c r="B48" s="5">
        <f>IF(N48="m",AD48,999)</f>
        <v>999</v>
      </c>
      <c r="C48" s="5">
        <f>IF(N48="s",AG48,999)</f>
        <v>43</v>
      </c>
      <c r="D48" s="5">
        <f>IF(N48="m",AH48,999)</f>
        <v>999</v>
      </c>
      <c r="E48" s="33">
        <f>IF(N48="s",Y48,IF(N48="m",Z48,999))</f>
        <v>43</v>
      </c>
      <c r="F48" s="34">
        <v>47</v>
      </c>
      <c r="G48" s="35">
        <v>24342</v>
      </c>
      <c r="H48" s="36" t="s">
        <v>106</v>
      </c>
      <c r="I48" s="35">
        <v>2001</v>
      </c>
      <c r="J48" s="36" t="s">
        <v>107</v>
      </c>
      <c r="K48" s="37">
        <v>22.03</v>
      </c>
      <c r="L48" s="38">
        <v>21.93</v>
      </c>
      <c r="M48" s="39">
        <f>IF(AND(K48="NP",L48="NP"),"NP",IF(L48="NP",K48,IF(AND(K48="NP",L48=""),"NP",IF(K48="NP",L48,MIN(K48:L48)))))</f>
        <v>21.93</v>
      </c>
      <c r="N48" s="40" t="str">
        <f>IF(I48="","",IF(I48&gt;2000,"s","m"))</f>
        <v>s</v>
      </c>
      <c r="O48" s="9"/>
      <c r="P48" s="15">
        <f t="shared" si="1"/>
        <v>21.93</v>
      </c>
      <c r="Q48" s="15">
        <f t="shared" si="2"/>
        <v>43.96</v>
      </c>
      <c r="R48" s="15">
        <f t="shared" si="3"/>
        <v>21.93</v>
      </c>
      <c r="S48" s="15">
        <f t="shared" si="4"/>
        <v>9999</v>
      </c>
      <c r="T48" s="16">
        <f t="shared" si="5"/>
        <v>43000</v>
      </c>
      <c r="U48" s="16">
        <f t="shared" si="6"/>
        <v>52000</v>
      </c>
      <c r="V48" s="16">
        <f t="shared" si="7"/>
        <v>58</v>
      </c>
      <c r="W48" s="10">
        <f t="shared" si="8"/>
        <v>43058</v>
      </c>
      <c r="X48" s="10">
        <f t="shared" si="9"/>
        <v>99999</v>
      </c>
      <c r="Y48" s="10">
        <f t="shared" si="10"/>
        <v>43</v>
      </c>
      <c r="Z48" s="10">
        <f t="shared" si="11"/>
        <v>52</v>
      </c>
      <c r="AA48" s="10">
        <f t="shared" si="24"/>
        <v>43058.000048</v>
      </c>
      <c r="AB48" s="10">
        <f t="shared" si="24"/>
        <v>99999.000048</v>
      </c>
      <c r="AC48" s="10">
        <f t="shared" si="12"/>
        <v>43</v>
      </c>
      <c r="AD48" s="10">
        <f t="shared" si="13"/>
        <v>74</v>
      </c>
      <c r="AE48" s="10">
        <f t="shared" si="14"/>
        <v>43058.000048</v>
      </c>
      <c r="AF48" s="10">
        <f t="shared" si="15"/>
        <v>99999.000048</v>
      </c>
      <c r="AG48" s="10">
        <f t="shared" si="16"/>
        <v>43</v>
      </c>
      <c r="AH48" s="10">
        <f t="shared" si="17"/>
        <v>74</v>
      </c>
    </row>
    <row r="49" spans="1:34" s="5" customFormat="1" ht="12.75">
      <c r="A49" s="5">
        <f>IF(N49="s",AC49,999)</f>
        <v>57</v>
      </c>
      <c r="B49" s="5">
        <f>IF(N49="m",AD49,999)</f>
        <v>999</v>
      </c>
      <c r="C49" s="5">
        <f>IF(N49="s",AG49,999)</f>
        <v>57</v>
      </c>
      <c r="D49" s="5">
        <f>IF(N49="m",AH49,999)</f>
        <v>999</v>
      </c>
      <c r="E49" s="25">
        <f>IF(N49="s",Y49,IF(N49="m",Z49,999))</f>
        <v>55</v>
      </c>
      <c r="F49" s="51">
        <v>48</v>
      </c>
      <c r="G49" s="27">
        <v>51362</v>
      </c>
      <c r="H49" s="28" t="s">
        <v>211</v>
      </c>
      <c r="I49" s="27">
        <v>2002</v>
      </c>
      <c r="J49" s="28" t="s">
        <v>212</v>
      </c>
      <c r="K49" s="29" t="s">
        <v>216</v>
      </c>
      <c r="L49" s="30" t="s">
        <v>216</v>
      </c>
      <c r="M49" s="31" t="str">
        <f>IF(AND(K49="NP",L49="NP"),"NP",IF(L49="NP",K49,IF(AND(K49="NP",L49=""),"NP",IF(K49="NP",L49,MIN(K49:L49)))))</f>
        <v>NP</v>
      </c>
      <c r="N49" s="32" t="str">
        <f>IF(I49="","",IF(I49&gt;2000,"s","m"))</f>
        <v>s</v>
      </c>
      <c r="O49" s="9"/>
      <c r="P49" s="15">
        <f t="shared" si="1"/>
        <v>999</v>
      </c>
      <c r="Q49" s="15">
        <f t="shared" si="2"/>
        <v>999</v>
      </c>
      <c r="R49" s="15">
        <f t="shared" si="3"/>
        <v>999</v>
      </c>
      <c r="S49" s="15">
        <f t="shared" si="4"/>
        <v>9999</v>
      </c>
      <c r="T49" s="16">
        <f t="shared" si="5"/>
        <v>55000</v>
      </c>
      <c r="U49" s="16">
        <f t="shared" si="6"/>
        <v>52000</v>
      </c>
      <c r="V49" s="16">
        <f t="shared" si="7"/>
        <v>104</v>
      </c>
      <c r="W49" s="10">
        <f t="shared" si="8"/>
        <v>55104</v>
      </c>
      <c r="X49" s="10">
        <f t="shared" si="9"/>
        <v>99999</v>
      </c>
      <c r="Y49" s="10">
        <f t="shared" si="10"/>
        <v>55</v>
      </c>
      <c r="Z49" s="10">
        <f t="shared" si="11"/>
        <v>52</v>
      </c>
      <c r="AA49" s="10">
        <f t="shared" si="24"/>
        <v>55104.000049</v>
      </c>
      <c r="AB49" s="10">
        <f t="shared" si="24"/>
        <v>99999.000049</v>
      </c>
      <c r="AC49" s="10">
        <f t="shared" si="12"/>
        <v>57</v>
      </c>
      <c r="AD49" s="10">
        <f t="shared" si="13"/>
        <v>75</v>
      </c>
      <c r="AE49" s="10">
        <f t="shared" si="14"/>
        <v>55104.000049</v>
      </c>
      <c r="AF49" s="10">
        <f t="shared" si="15"/>
        <v>99999.000049</v>
      </c>
      <c r="AG49" s="10">
        <f t="shared" si="16"/>
        <v>57</v>
      </c>
      <c r="AH49" s="10">
        <f t="shared" si="17"/>
        <v>75</v>
      </c>
    </row>
    <row r="50" spans="1:34" s="5" customFormat="1" ht="12.75">
      <c r="A50" s="5">
        <f>IF(N50="s",AC50,999)</f>
        <v>42</v>
      </c>
      <c r="B50" s="5">
        <f>IF(N50="m",AD50,999)</f>
        <v>999</v>
      </c>
      <c r="C50" s="5">
        <f>IF(N50="s",AG50,999)</f>
        <v>42</v>
      </c>
      <c r="D50" s="5">
        <f>IF(N50="m",AH50,999)</f>
        <v>999</v>
      </c>
      <c r="E50" s="41">
        <f>IF(N50="s",Y50,IF(N50="m",Z50,999))</f>
        <v>42</v>
      </c>
      <c r="F50" s="50">
        <v>49</v>
      </c>
      <c r="G50" s="43">
        <v>10732</v>
      </c>
      <c r="H50" s="44" t="s">
        <v>108</v>
      </c>
      <c r="I50" s="43">
        <v>2002</v>
      </c>
      <c r="J50" s="44" t="s">
        <v>109</v>
      </c>
      <c r="K50" s="47">
        <v>31.49</v>
      </c>
      <c r="L50" s="45">
        <v>21.7</v>
      </c>
      <c r="M50" s="46">
        <f>IF(AND(K50="NP",L50="NP"),"NP",IF(L50="NP",K50,IF(AND(K50="NP",L50=""),"NP",IF(K50="NP",L50,MIN(K50:L50)))))</f>
        <v>21.7</v>
      </c>
      <c r="N50" s="48" t="str">
        <f>IF(I50="","",IF(I50&gt;2000,"s","m"))</f>
        <v>s</v>
      </c>
      <c r="O50" s="9"/>
      <c r="P50" s="15">
        <f t="shared" si="1"/>
        <v>21.7</v>
      </c>
      <c r="Q50" s="15">
        <f t="shared" si="2"/>
        <v>53.19</v>
      </c>
      <c r="R50" s="15">
        <f t="shared" si="3"/>
        <v>21.7</v>
      </c>
      <c r="S50" s="15">
        <f t="shared" si="4"/>
        <v>9999</v>
      </c>
      <c r="T50" s="16">
        <f t="shared" si="5"/>
        <v>42000</v>
      </c>
      <c r="U50" s="16">
        <f t="shared" si="6"/>
        <v>52000</v>
      </c>
      <c r="V50" s="16">
        <f t="shared" si="7"/>
        <v>80</v>
      </c>
      <c r="W50" s="10">
        <f t="shared" si="8"/>
        <v>42080</v>
      </c>
      <c r="X50" s="10">
        <f t="shared" si="9"/>
        <v>99999</v>
      </c>
      <c r="Y50" s="10">
        <f t="shared" si="10"/>
        <v>42</v>
      </c>
      <c r="Z50" s="10">
        <f t="shared" si="11"/>
        <v>52</v>
      </c>
      <c r="AA50" s="10">
        <f t="shared" si="24"/>
        <v>42080.00005</v>
      </c>
      <c r="AB50" s="10">
        <f t="shared" si="24"/>
        <v>99999.00005</v>
      </c>
      <c r="AC50" s="10">
        <f t="shared" si="12"/>
        <v>42</v>
      </c>
      <c r="AD50" s="10">
        <f t="shared" si="13"/>
        <v>76</v>
      </c>
      <c r="AE50" s="10">
        <f t="shared" si="14"/>
        <v>42080.00005</v>
      </c>
      <c r="AF50" s="10">
        <f t="shared" si="15"/>
        <v>99999.00005</v>
      </c>
      <c r="AG50" s="10">
        <f t="shared" si="16"/>
        <v>42</v>
      </c>
      <c r="AH50" s="10">
        <f t="shared" si="17"/>
        <v>76</v>
      </c>
    </row>
    <row r="51" spans="1:34" s="5" customFormat="1" ht="13.5" thickBot="1">
      <c r="A51" s="5">
        <f>IF(N51="s",AC51,999)</f>
        <v>999</v>
      </c>
      <c r="B51" s="5">
        <f>IF(N51="m",AD51,999)</f>
        <v>11</v>
      </c>
      <c r="C51" s="5">
        <f>IF(N51="s",AG51,999)</f>
        <v>999</v>
      </c>
      <c r="D51" s="5">
        <f>IF(N51="m",AH51,999)</f>
        <v>11</v>
      </c>
      <c r="E51" s="33">
        <f>IF(N51="s",Y51,IF(N51="m",Z51,999))</f>
        <v>11</v>
      </c>
      <c r="F51" s="34">
        <v>50</v>
      </c>
      <c r="G51" s="35">
        <v>16782</v>
      </c>
      <c r="H51" s="36" t="s">
        <v>110</v>
      </c>
      <c r="I51" s="35">
        <v>1999</v>
      </c>
      <c r="J51" s="36" t="s">
        <v>111</v>
      </c>
      <c r="K51" s="37">
        <v>18.03</v>
      </c>
      <c r="L51" s="38">
        <v>19.49</v>
      </c>
      <c r="M51" s="39">
        <f>IF(AND(K51="NP",L51="NP"),"NP",IF(L51="NP",K51,IF(AND(K51="NP",L51=""),"NP",IF(K51="NP",L51,MIN(K51:L51)))))</f>
        <v>18.03</v>
      </c>
      <c r="N51" s="40" t="str">
        <f>IF(I51="","",IF(I51&gt;2000,"s","m"))</f>
        <v>m</v>
      </c>
      <c r="O51" s="9"/>
      <c r="P51" s="15">
        <f t="shared" si="1"/>
        <v>18.03</v>
      </c>
      <c r="Q51" s="15">
        <f t="shared" si="2"/>
        <v>37.519999999999996</v>
      </c>
      <c r="R51" s="15">
        <f t="shared" si="3"/>
        <v>9999</v>
      </c>
      <c r="S51" s="15">
        <f t="shared" si="4"/>
        <v>18.03</v>
      </c>
      <c r="T51" s="16">
        <f t="shared" si="5"/>
        <v>58000</v>
      </c>
      <c r="U51" s="16">
        <f t="shared" si="6"/>
        <v>11000</v>
      </c>
      <c r="V51" s="16">
        <f t="shared" si="7"/>
        <v>17</v>
      </c>
      <c r="W51" s="10">
        <f t="shared" si="8"/>
        <v>99999</v>
      </c>
      <c r="X51" s="10">
        <f t="shared" si="9"/>
        <v>11017</v>
      </c>
      <c r="Y51" s="10">
        <f t="shared" si="10"/>
        <v>58</v>
      </c>
      <c r="Z51" s="10">
        <f t="shared" si="11"/>
        <v>11</v>
      </c>
      <c r="AA51" s="10">
        <f t="shared" si="24"/>
        <v>99999.000051</v>
      </c>
      <c r="AB51" s="10">
        <f t="shared" si="24"/>
        <v>11017.000051</v>
      </c>
      <c r="AC51" s="10">
        <f t="shared" si="12"/>
        <v>77</v>
      </c>
      <c r="AD51" s="10">
        <f t="shared" si="13"/>
        <v>11</v>
      </c>
      <c r="AE51" s="10">
        <f t="shared" si="14"/>
        <v>99999.000051</v>
      </c>
      <c r="AF51" s="10">
        <f t="shared" si="15"/>
        <v>11017.000051</v>
      </c>
      <c r="AG51" s="10">
        <f t="shared" si="16"/>
        <v>77</v>
      </c>
      <c r="AH51" s="10">
        <f t="shared" si="17"/>
        <v>11</v>
      </c>
    </row>
    <row r="52" spans="1:34" s="5" customFormat="1" ht="12.75">
      <c r="A52" s="5">
        <f>IF(N52="s",AC52,999)</f>
        <v>999</v>
      </c>
      <c r="B52" s="5">
        <f>IF(N52="m",AD52,999)</f>
        <v>21</v>
      </c>
      <c r="C52" s="5">
        <f>IF(N52="s",AG52,999)</f>
        <v>999</v>
      </c>
      <c r="D52" s="5">
        <f>IF(N52="m",AH52,999)</f>
        <v>21</v>
      </c>
      <c r="E52" s="25">
        <f>IF(N52="s",Y52,IF(N52="m",Z52,999))</f>
        <v>21</v>
      </c>
      <c r="F52" s="26">
        <v>51</v>
      </c>
      <c r="G52" s="27">
        <v>15812</v>
      </c>
      <c r="H52" s="28" t="s">
        <v>112</v>
      </c>
      <c r="I52" s="27">
        <v>1998</v>
      </c>
      <c r="J52" s="28" t="s">
        <v>113</v>
      </c>
      <c r="K52" s="29">
        <v>19.23</v>
      </c>
      <c r="L52" s="30">
        <v>18.92</v>
      </c>
      <c r="M52" s="31">
        <f>IF(AND(K52="NP",L52="NP"),"NP",IF(L52="NP",K52,IF(AND(K52="NP",L52=""),"NP",IF(K52="NP",L52,MIN(K52:L52)))))</f>
        <v>18.92</v>
      </c>
      <c r="N52" s="32" t="str">
        <f>IF(I52="","",IF(I52&gt;2000,"s","m"))</f>
        <v>m</v>
      </c>
      <c r="O52" s="9"/>
      <c r="P52" s="15">
        <f t="shared" si="1"/>
        <v>18.92</v>
      </c>
      <c r="Q52" s="15">
        <f t="shared" si="2"/>
        <v>38.150000000000006</v>
      </c>
      <c r="R52" s="15">
        <f t="shared" si="3"/>
        <v>9999</v>
      </c>
      <c r="S52" s="15">
        <f t="shared" si="4"/>
        <v>18.92</v>
      </c>
      <c r="T52" s="16">
        <f t="shared" si="5"/>
        <v>58000</v>
      </c>
      <c r="U52" s="16">
        <f t="shared" si="6"/>
        <v>21000</v>
      </c>
      <c r="V52" s="16">
        <f t="shared" si="7"/>
        <v>19</v>
      </c>
      <c r="W52" s="10">
        <f t="shared" si="8"/>
        <v>99999</v>
      </c>
      <c r="X52" s="10">
        <f t="shared" si="9"/>
        <v>21019</v>
      </c>
      <c r="Y52" s="10">
        <f t="shared" si="10"/>
        <v>58</v>
      </c>
      <c r="Z52" s="10">
        <f t="shared" si="11"/>
        <v>21</v>
      </c>
      <c r="AA52" s="10">
        <f t="shared" si="24"/>
        <v>99999.000052</v>
      </c>
      <c r="AB52" s="10">
        <f t="shared" si="24"/>
        <v>21019.000052</v>
      </c>
      <c r="AC52" s="10">
        <f t="shared" si="12"/>
        <v>78</v>
      </c>
      <c r="AD52" s="10">
        <f t="shared" si="13"/>
        <v>21</v>
      </c>
      <c r="AE52" s="10">
        <f t="shared" si="14"/>
        <v>99999.000052</v>
      </c>
      <c r="AF52" s="10">
        <f t="shared" si="15"/>
        <v>21019.000052</v>
      </c>
      <c r="AG52" s="10">
        <f t="shared" si="16"/>
        <v>78</v>
      </c>
      <c r="AH52" s="10">
        <f t="shared" si="17"/>
        <v>21</v>
      </c>
    </row>
    <row r="53" spans="1:34" s="5" customFormat="1" ht="12.75">
      <c r="A53" s="5">
        <f>IF(N53="s",AC53,999)</f>
        <v>8</v>
      </c>
      <c r="B53" s="5">
        <f>IF(N53="m",AD53,999)</f>
        <v>999</v>
      </c>
      <c r="C53" s="5">
        <f>IF(N53="s",AG53,999)</f>
        <v>8</v>
      </c>
      <c r="D53" s="5">
        <f>IF(N53="m",AH53,999)</f>
        <v>999</v>
      </c>
      <c r="E53" s="41">
        <f>IF(N53="s",Y53,IF(N53="m",Z53,999))</f>
        <v>8</v>
      </c>
      <c r="F53" s="42">
        <v>53</v>
      </c>
      <c r="G53" s="43">
        <v>31992</v>
      </c>
      <c r="H53" s="44" t="s">
        <v>115</v>
      </c>
      <c r="I53" s="43">
        <v>2002</v>
      </c>
      <c r="J53" s="44" t="s">
        <v>116</v>
      </c>
      <c r="K53" s="47" t="s">
        <v>216</v>
      </c>
      <c r="L53" s="45">
        <v>18.66</v>
      </c>
      <c r="M53" s="46">
        <f>IF(AND(K53="NP",L53="NP"),"NP",IF(L53="NP",K53,IF(AND(K53="NP",L53=""),"NP",IF(K53="NP",L53,MIN(K53:L53)))))</f>
        <v>18.66</v>
      </c>
      <c r="N53" s="48" t="str">
        <f>IF(I53="","",IF(I53&gt;2000,"s","m"))</f>
        <v>s</v>
      </c>
      <c r="O53" s="9"/>
      <c r="P53" s="15">
        <f t="shared" si="1"/>
        <v>18.66</v>
      </c>
      <c r="Q53" s="15">
        <f t="shared" si="2"/>
        <v>518.66</v>
      </c>
      <c r="R53" s="15">
        <f t="shared" si="3"/>
        <v>18.66</v>
      </c>
      <c r="S53" s="15">
        <f t="shared" si="4"/>
        <v>9999</v>
      </c>
      <c r="T53" s="16">
        <f t="shared" si="5"/>
        <v>8000</v>
      </c>
      <c r="U53" s="16">
        <f t="shared" si="6"/>
        <v>52000</v>
      </c>
      <c r="V53" s="16">
        <f t="shared" si="7"/>
        <v>92</v>
      </c>
      <c r="W53" s="10">
        <f t="shared" si="8"/>
        <v>8092</v>
      </c>
      <c r="X53" s="10">
        <f t="shared" si="9"/>
        <v>99999</v>
      </c>
      <c r="Y53" s="10">
        <f t="shared" si="10"/>
        <v>8</v>
      </c>
      <c r="Z53" s="10">
        <f t="shared" si="11"/>
        <v>52</v>
      </c>
      <c r="AA53" s="10">
        <f t="shared" si="24"/>
        <v>8092.000053</v>
      </c>
      <c r="AB53" s="10">
        <f t="shared" si="24"/>
        <v>99999.000053</v>
      </c>
      <c r="AC53" s="10">
        <f t="shared" si="12"/>
        <v>8</v>
      </c>
      <c r="AD53" s="10">
        <f t="shared" si="13"/>
        <v>77</v>
      </c>
      <c r="AE53" s="10">
        <f t="shared" si="14"/>
        <v>8092.000053</v>
      </c>
      <c r="AF53" s="10">
        <f t="shared" si="15"/>
        <v>99999.000053</v>
      </c>
      <c r="AG53" s="10">
        <f t="shared" si="16"/>
        <v>8</v>
      </c>
      <c r="AH53" s="10">
        <f t="shared" si="17"/>
        <v>77</v>
      </c>
    </row>
    <row r="54" spans="1:34" s="5" customFormat="1" ht="13.5" thickBot="1">
      <c r="A54" s="5">
        <f>IF(N54="s",AC54,999)</f>
        <v>999</v>
      </c>
      <c r="B54" s="5">
        <f>IF(N54="m",AD54,999)</f>
        <v>23</v>
      </c>
      <c r="C54" s="5">
        <f>IF(N54="s",AG54,999)</f>
        <v>999</v>
      </c>
      <c r="D54" s="5">
        <f>IF(N54="m",AH54,999)</f>
        <v>23</v>
      </c>
      <c r="E54" s="33">
        <f>IF(N54="s",Y54,IF(N54="m",Z54,999))</f>
        <v>23</v>
      </c>
      <c r="F54" s="49">
        <v>54</v>
      </c>
      <c r="G54" s="35">
        <v>13842</v>
      </c>
      <c r="H54" s="36" t="s">
        <v>117</v>
      </c>
      <c r="I54" s="35">
        <v>1994</v>
      </c>
      <c r="J54" s="36" t="s">
        <v>118</v>
      </c>
      <c r="K54" s="37">
        <v>19.07</v>
      </c>
      <c r="L54" s="38">
        <v>25.96</v>
      </c>
      <c r="M54" s="39">
        <f>IF(AND(K54="NP",L54="NP"),"NP",IF(L54="NP",K54,IF(AND(K54="NP",L54=""),"NP",IF(K54="NP",L54,MIN(K54:L54)))))</f>
        <v>19.07</v>
      </c>
      <c r="N54" s="40" t="str">
        <f>IF(I54="","",IF(I54&gt;2000,"s","m"))</f>
        <v>m</v>
      </c>
      <c r="O54" s="9"/>
      <c r="P54" s="15">
        <f t="shared" si="1"/>
        <v>19.07</v>
      </c>
      <c r="Q54" s="15">
        <f t="shared" si="2"/>
        <v>45.03</v>
      </c>
      <c r="R54" s="15">
        <f t="shared" si="3"/>
        <v>9999</v>
      </c>
      <c r="S54" s="15">
        <f t="shared" si="4"/>
        <v>19.07</v>
      </c>
      <c r="T54" s="16">
        <f t="shared" si="5"/>
        <v>58000</v>
      </c>
      <c r="U54" s="16">
        <f t="shared" si="6"/>
        <v>23000</v>
      </c>
      <c r="V54" s="16">
        <f t="shared" si="7"/>
        <v>65</v>
      </c>
      <c r="W54" s="10">
        <f t="shared" si="8"/>
        <v>99999</v>
      </c>
      <c r="X54" s="10">
        <f t="shared" si="9"/>
        <v>23065</v>
      </c>
      <c r="Y54" s="10">
        <f t="shared" si="10"/>
        <v>58</v>
      </c>
      <c r="Z54" s="10">
        <f t="shared" si="11"/>
        <v>23</v>
      </c>
      <c r="AA54" s="10">
        <f t="shared" si="24"/>
        <v>99999.000054</v>
      </c>
      <c r="AB54" s="10">
        <f t="shared" si="24"/>
        <v>23065.000054</v>
      </c>
      <c r="AC54" s="10">
        <f t="shared" si="12"/>
        <v>79</v>
      </c>
      <c r="AD54" s="10">
        <f t="shared" si="13"/>
        <v>23</v>
      </c>
      <c r="AE54" s="10">
        <f t="shared" si="14"/>
        <v>99999.000054</v>
      </c>
      <c r="AF54" s="10">
        <f t="shared" si="15"/>
        <v>23065.000054</v>
      </c>
      <c r="AG54" s="10">
        <f t="shared" si="16"/>
        <v>79</v>
      </c>
      <c r="AH54" s="10">
        <f t="shared" si="17"/>
        <v>23</v>
      </c>
    </row>
    <row r="55" spans="1:34" s="5" customFormat="1" ht="12.75">
      <c r="A55" s="5">
        <f>IF(N55="s",AC55,999)</f>
        <v>40</v>
      </c>
      <c r="B55" s="5">
        <f>IF(N55="m",AD55,999)</f>
        <v>999</v>
      </c>
      <c r="C55" s="5">
        <f>IF(N55="s",AG55,999)</f>
        <v>40</v>
      </c>
      <c r="D55" s="5">
        <f>IF(N55="m",AH55,999)</f>
        <v>999</v>
      </c>
      <c r="E55" s="25">
        <f>IF(N55="s",Y55,IF(N55="m",Z55,999))</f>
        <v>40</v>
      </c>
      <c r="F55" s="26">
        <v>55</v>
      </c>
      <c r="G55" s="27">
        <v>31492</v>
      </c>
      <c r="H55" s="28" t="s">
        <v>119</v>
      </c>
      <c r="I55" s="27">
        <v>2001</v>
      </c>
      <c r="J55" s="28" t="s">
        <v>93</v>
      </c>
      <c r="K55" s="29">
        <v>25.29</v>
      </c>
      <c r="L55" s="30">
        <v>21.66</v>
      </c>
      <c r="M55" s="31">
        <f>IF(AND(K55="NP",L55="NP"),"NP",IF(L55="NP",K55,IF(AND(K55="NP",L55=""),"NP",IF(K55="NP",L55,MIN(K55:L55)))))</f>
        <v>21.66</v>
      </c>
      <c r="N55" s="32" t="str">
        <f>IF(I55="","",IF(I55&gt;2000,"s","m"))</f>
        <v>s</v>
      </c>
      <c r="O55" s="9"/>
      <c r="P55" s="15">
        <f t="shared" si="1"/>
        <v>21.66</v>
      </c>
      <c r="Q55" s="15">
        <f t="shared" si="2"/>
        <v>46.95</v>
      </c>
      <c r="R55" s="15">
        <f t="shared" si="3"/>
        <v>21.66</v>
      </c>
      <c r="S55" s="15">
        <f t="shared" si="4"/>
        <v>9999</v>
      </c>
      <c r="T55" s="16">
        <f t="shared" si="5"/>
        <v>40000</v>
      </c>
      <c r="U55" s="16">
        <f t="shared" si="6"/>
        <v>52000</v>
      </c>
      <c r="V55" s="16">
        <f t="shared" si="7"/>
        <v>70</v>
      </c>
      <c r="W55" s="10">
        <f t="shared" si="8"/>
        <v>40070</v>
      </c>
      <c r="X55" s="10">
        <f t="shared" si="9"/>
        <v>99999</v>
      </c>
      <c r="Y55" s="10">
        <f t="shared" si="10"/>
        <v>40</v>
      </c>
      <c r="Z55" s="10">
        <f t="shared" si="11"/>
        <v>52</v>
      </c>
      <c r="AA55" s="10">
        <f t="shared" si="24"/>
        <v>40070.000055</v>
      </c>
      <c r="AB55" s="10">
        <f t="shared" si="24"/>
        <v>99999.000055</v>
      </c>
      <c r="AC55" s="10">
        <f t="shared" si="12"/>
        <v>40</v>
      </c>
      <c r="AD55" s="10">
        <f t="shared" si="13"/>
        <v>78</v>
      </c>
      <c r="AE55" s="10">
        <f t="shared" si="14"/>
        <v>40070.000055</v>
      </c>
      <c r="AF55" s="10">
        <f t="shared" si="15"/>
        <v>99999.000055</v>
      </c>
      <c r="AG55" s="10">
        <f t="shared" si="16"/>
        <v>40</v>
      </c>
      <c r="AH55" s="10">
        <f t="shared" si="17"/>
        <v>78</v>
      </c>
    </row>
    <row r="56" spans="1:34" s="5" customFormat="1" ht="12.75">
      <c r="A56" s="5">
        <f>IF(N56="s",AC56,999)</f>
        <v>999</v>
      </c>
      <c r="B56" s="5">
        <f>IF(N56="m",AD56,999)</f>
        <v>29</v>
      </c>
      <c r="C56" s="5">
        <f>IF(N56="s",AG56,999)</f>
        <v>999</v>
      </c>
      <c r="D56" s="5">
        <f>IF(N56="m",AH56,999)</f>
        <v>29</v>
      </c>
      <c r="E56" s="41">
        <f>IF(N56="s",Y56,IF(N56="m",Z56,999))</f>
        <v>29</v>
      </c>
      <c r="F56" s="42">
        <v>56</v>
      </c>
      <c r="G56" s="43">
        <v>17492</v>
      </c>
      <c r="H56" s="44" t="s">
        <v>120</v>
      </c>
      <c r="I56" s="43">
        <v>2000</v>
      </c>
      <c r="J56" s="44" t="s">
        <v>95</v>
      </c>
      <c r="K56" s="47" t="s">
        <v>216</v>
      </c>
      <c r="L56" s="45">
        <v>19.47</v>
      </c>
      <c r="M56" s="46">
        <f>IF(AND(K56="NP",L56="NP"),"NP",IF(L56="NP",K56,IF(AND(K56="NP",L56=""),"NP",IF(K56="NP",L56,MIN(K56:L56)))))</f>
        <v>19.47</v>
      </c>
      <c r="N56" s="48" t="str">
        <f>IF(I56="","",IF(I56&gt;2000,"s","m"))</f>
        <v>m</v>
      </c>
      <c r="O56" s="9"/>
      <c r="P56" s="15">
        <f t="shared" si="1"/>
        <v>19.47</v>
      </c>
      <c r="Q56" s="15">
        <f t="shared" si="2"/>
        <v>519.47</v>
      </c>
      <c r="R56" s="15">
        <f t="shared" si="3"/>
        <v>9999</v>
      </c>
      <c r="S56" s="15">
        <f t="shared" si="4"/>
        <v>19.47</v>
      </c>
      <c r="T56" s="16">
        <f t="shared" si="5"/>
        <v>58000</v>
      </c>
      <c r="U56" s="16">
        <f t="shared" si="6"/>
        <v>28000</v>
      </c>
      <c r="V56" s="16">
        <f t="shared" si="7"/>
        <v>96</v>
      </c>
      <c r="W56" s="10">
        <f t="shared" si="8"/>
        <v>99999</v>
      </c>
      <c r="X56" s="10">
        <f t="shared" si="9"/>
        <v>28096</v>
      </c>
      <c r="Y56" s="10">
        <f t="shared" si="10"/>
        <v>58</v>
      </c>
      <c r="Z56" s="10">
        <f t="shared" si="11"/>
        <v>29</v>
      </c>
      <c r="AA56" s="10">
        <f t="shared" si="24"/>
        <v>99999.000056</v>
      </c>
      <c r="AB56" s="10">
        <f t="shared" si="24"/>
        <v>28096.000056</v>
      </c>
      <c r="AC56" s="10">
        <f t="shared" si="12"/>
        <v>80</v>
      </c>
      <c r="AD56" s="10">
        <f t="shared" si="13"/>
        <v>29</v>
      </c>
      <c r="AE56" s="10">
        <f t="shared" si="14"/>
        <v>99999.000056</v>
      </c>
      <c r="AF56" s="10">
        <f t="shared" si="15"/>
        <v>28096.000056</v>
      </c>
      <c r="AG56" s="10">
        <f t="shared" si="16"/>
        <v>80</v>
      </c>
      <c r="AH56" s="10">
        <f t="shared" si="17"/>
        <v>29</v>
      </c>
    </row>
    <row r="57" spans="1:34" s="5" customFormat="1" ht="13.5" thickBot="1">
      <c r="A57" s="5">
        <f>IF(N57="s",AC57,999)</f>
        <v>26</v>
      </c>
      <c r="B57" s="5">
        <f>IF(N57="m",AD57,999)</f>
        <v>999</v>
      </c>
      <c r="C57" s="5">
        <f>IF(N57="s",AG57,999)</f>
        <v>26</v>
      </c>
      <c r="D57" s="5">
        <f>IF(N57="m",AH57,999)</f>
        <v>999</v>
      </c>
      <c r="E57" s="33">
        <f>IF(N57="s",Y57,IF(N57="m",Z57,999))</f>
        <v>26</v>
      </c>
      <c r="F57" s="34">
        <v>57</v>
      </c>
      <c r="G57" s="35">
        <v>33272</v>
      </c>
      <c r="H57" s="36" t="s">
        <v>121</v>
      </c>
      <c r="I57" s="35">
        <v>2002</v>
      </c>
      <c r="J57" s="36" t="s">
        <v>39</v>
      </c>
      <c r="K57" s="37">
        <v>21.06</v>
      </c>
      <c r="L57" s="38">
        <v>20.46</v>
      </c>
      <c r="M57" s="39">
        <f>IF(AND(K57="NP",L57="NP"),"NP",IF(L57="NP",K57,IF(AND(K57="NP",L57=""),"NP",IF(K57="NP",L57,MIN(K57:L57)))))</f>
        <v>20.46</v>
      </c>
      <c r="N57" s="40" t="str">
        <f>IF(I57="","",IF(I57&gt;2000,"s","m"))</f>
        <v>s</v>
      </c>
      <c r="O57" s="9"/>
      <c r="P57" s="15">
        <f t="shared" si="1"/>
        <v>20.46</v>
      </c>
      <c r="Q57" s="15">
        <f t="shared" si="2"/>
        <v>41.519999999999996</v>
      </c>
      <c r="R57" s="15">
        <f t="shared" si="3"/>
        <v>20.46</v>
      </c>
      <c r="S57" s="15">
        <f t="shared" si="4"/>
        <v>9999</v>
      </c>
      <c r="T57" s="16">
        <f t="shared" si="5"/>
        <v>26000</v>
      </c>
      <c r="U57" s="16">
        <f t="shared" si="6"/>
        <v>52000</v>
      </c>
      <c r="V57" s="16">
        <f t="shared" si="7"/>
        <v>49</v>
      </c>
      <c r="W57" s="10">
        <f t="shared" si="8"/>
        <v>26049</v>
      </c>
      <c r="X57" s="10">
        <f t="shared" si="9"/>
        <v>99999</v>
      </c>
      <c r="Y57" s="10">
        <f t="shared" si="10"/>
        <v>26</v>
      </c>
      <c r="Z57" s="10">
        <f t="shared" si="11"/>
        <v>52</v>
      </c>
      <c r="AA57" s="10">
        <f t="shared" si="24"/>
        <v>26049.000057</v>
      </c>
      <c r="AB57" s="10">
        <f t="shared" si="24"/>
        <v>99999.000057</v>
      </c>
      <c r="AC57" s="10">
        <f t="shared" si="12"/>
        <v>26</v>
      </c>
      <c r="AD57" s="10">
        <f t="shared" si="13"/>
        <v>79</v>
      </c>
      <c r="AE57" s="10">
        <f t="shared" si="14"/>
        <v>26049.000057</v>
      </c>
      <c r="AF57" s="10">
        <f t="shared" si="15"/>
        <v>99999.000057</v>
      </c>
      <c r="AG57" s="10">
        <f t="shared" si="16"/>
        <v>26</v>
      </c>
      <c r="AH57" s="10">
        <f t="shared" si="17"/>
        <v>79</v>
      </c>
    </row>
    <row r="58" spans="1:34" s="5" customFormat="1" ht="12.75">
      <c r="A58" s="5">
        <f>IF(N58="s",AC58,999)</f>
        <v>48</v>
      </c>
      <c r="B58" s="5">
        <f>IF(N58="m",AD58,999)</f>
        <v>999</v>
      </c>
      <c r="C58" s="5">
        <f>IF(N58="s",AG58,999)</f>
        <v>48</v>
      </c>
      <c r="D58" s="5">
        <f>IF(N58="m",AH58,999)</f>
        <v>999</v>
      </c>
      <c r="E58" s="25">
        <f>IF(N58="s",Y58,IF(N58="m",Z58,999))</f>
        <v>48</v>
      </c>
      <c r="F58" s="26">
        <v>58</v>
      </c>
      <c r="G58" s="27">
        <v>20062</v>
      </c>
      <c r="H58" s="28" t="s">
        <v>122</v>
      </c>
      <c r="I58" s="27">
        <v>2001</v>
      </c>
      <c r="J58" s="28" t="s">
        <v>97</v>
      </c>
      <c r="K58" s="29">
        <v>22.72</v>
      </c>
      <c r="L58" s="30">
        <v>22.559</v>
      </c>
      <c r="M58" s="31">
        <f>IF(AND(K58="NP",L58="NP"),"NP",IF(L58="NP",K58,IF(AND(K58="NP",L58=""),"NP",IF(K58="NP",L58,MIN(K58:L58)))))</f>
        <v>22.559</v>
      </c>
      <c r="N58" s="32" t="str">
        <f>IF(I58="","",IF(I58&gt;2000,"s","m"))</f>
        <v>s</v>
      </c>
      <c r="O58" s="9"/>
      <c r="P58" s="15">
        <f t="shared" si="1"/>
        <v>22.559</v>
      </c>
      <c r="Q58" s="15">
        <f t="shared" si="2"/>
        <v>45.278999999999996</v>
      </c>
      <c r="R58" s="15">
        <f t="shared" si="3"/>
        <v>22.559</v>
      </c>
      <c r="S58" s="15">
        <f t="shared" si="4"/>
        <v>9999</v>
      </c>
      <c r="T58" s="16">
        <f t="shared" si="5"/>
        <v>48000</v>
      </c>
      <c r="U58" s="16">
        <f t="shared" si="6"/>
        <v>52000</v>
      </c>
      <c r="V58" s="16">
        <f t="shared" si="7"/>
        <v>66</v>
      </c>
      <c r="W58" s="10">
        <f t="shared" si="8"/>
        <v>48066</v>
      </c>
      <c r="X58" s="10">
        <f t="shared" si="9"/>
        <v>99999</v>
      </c>
      <c r="Y58" s="10">
        <f t="shared" si="10"/>
        <v>48</v>
      </c>
      <c r="Z58" s="10">
        <f t="shared" si="11"/>
        <v>52</v>
      </c>
      <c r="AA58" s="10">
        <f t="shared" si="24"/>
        <v>48066.000058</v>
      </c>
      <c r="AB58" s="10">
        <f t="shared" si="24"/>
        <v>99999.000058</v>
      </c>
      <c r="AC58" s="10">
        <f t="shared" si="12"/>
        <v>48</v>
      </c>
      <c r="AD58" s="10">
        <f t="shared" si="13"/>
        <v>80</v>
      </c>
      <c r="AE58" s="10">
        <f t="shared" si="14"/>
        <v>48066.000058</v>
      </c>
      <c r="AF58" s="10">
        <f t="shared" si="15"/>
        <v>99999.000058</v>
      </c>
      <c r="AG58" s="10">
        <f t="shared" si="16"/>
        <v>48</v>
      </c>
      <c r="AH58" s="10">
        <f t="shared" si="17"/>
        <v>80</v>
      </c>
    </row>
    <row r="59" spans="1:34" s="5" customFormat="1" ht="12.75">
      <c r="A59" s="5">
        <f>IF(N59="s",AC59,999)</f>
        <v>44</v>
      </c>
      <c r="B59" s="5">
        <f>IF(N59="m",AD59,999)</f>
        <v>999</v>
      </c>
      <c r="C59" s="5">
        <f>IF(N59="s",AG59,999)</f>
        <v>44</v>
      </c>
      <c r="D59" s="5">
        <f>IF(N59="m",AH59,999)</f>
        <v>999</v>
      </c>
      <c r="E59" s="41">
        <f>IF(N59="s",Y59,IF(N59="m",Z59,999))</f>
        <v>44</v>
      </c>
      <c r="F59" s="42">
        <v>59</v>
      </c>
      <c r="G59" s="43">
        <v>34462</v>
      </c>
      <c r="H59" s="44" t="s">
        <v>123</v>
      </c>
      <c r="I59" s="43">
        <v>2002</v>
      </c>
      <c r="J59" s="44" t="s">
        <v>124</v>
      </c>
      <c r="K59" s="47">
        <v>22.06</v>
      </c>
      <c r="L59" s="45">
        <v>22.04</v>
      </c>
      <c r="M59" s="46">
        <f>IF(AND(K59="NP",L59="NP"),"NP",IF(L59="NP",K59,IF(AND(K59="NP",L59=""),"NP",IF(K59="NP",L59,MIN(K59:L59)))))</f>
        <v>22.04</v>
      </c>
      <c r="N59" s="48" t="str">
        <f>IF(I59="","",IF(I59&gt;2000,"s","m"))</f>
        <v>s</v>
      </c>
      <c r="O59" s="9"/>
      <c r="P59" s="15">
        <f t="shared" si="1"/>
        <v>22.04</v>
      </c>
      <c r="Q59" s="15">
        <f t="shared" si="2"/>
        <v>44.099999999999994</v>
      </c>
      <c r="R59" s="15">
        <f t="shared" si="3"/>
        <v>22.04</v>
      </c>
      <c r="S59" s="15">
        <f t="shared" si="4"/>
        <v>9999</v>
      </c>
      <c r="T59" s="16">
        <f t="shared" si="5"/>
        <v>44000</v>
      </c>
      <c r="U59" s="16">
        <f t="shared" si="6"/>
        <v>52000</v>
      </c>
      <c r="V59" s="16">
        <f t="shared" si="7"/>
        <v>60</v>
      </c>
      <c r="W59" s="10">
        <f t="shared" si="8"/>
        <v>44060</v>
      </c>
      <c r="X59" s="10">
        <f t="shared" si="9"/>
        <v>99999</v>
      </c>
      <c r="Y59" s="10">
        <f t="shared" si="10"/>
        <v>44</v>
      </c>
      <c r="Z59" s="10">
        <f t="shared" si="11"/>
        <v>52</v>
      </c>
      <c r="AA59" s="10">
        <f t="shared" si="24"/>
        <v>44060.000059</v>
      </c>
      <c r="AB59" s="10">
        <f t="shared" si="24"/>
        <v>99999.000059</v>
      </c>
      <c r="AC59" s="10">
        <f t="shared" si="12"/>
        <v>44</v>
      </c>
      <c r="AD59" s="10">
        <f t="shared" si="13"/>
        <v>81</v>
      </c>
      <c r="AE59" s="10">
        <f t="shared" si="14"/>
        <v>44060.000059</v>
      </c>
      <c r="AF59" s="10">
        <f t="shared" si="15"/>
        <v>99999.000059</v>
      </c>
      <c r="AG59" s="10">
        <f t="shared" si="16"/>
        <v>44</v>
      </c>
      <c r="AH59" s="10">
        <f t="shared" si="17"/>
        <v>81</v>
      </c>
    </row>
    <row r="60" spans="1:34" s="5" customFormat="1" ht="13.5" thickBot="1">
      <c r="A60" s="5">
        <f>IF(N60="s",AC60,999)</f>
        <v>999</v>
      </c>
      <c r="B60" s="5">
        <f>IF(N60="m",AD60,999)</f>
        <v>41</v>
      </c>
      <c r="C60" s="5">
        <f>IF(N60="s",AG60,999)</f>
        <v>999</v>
      </c>
      <c r="D60" s="5">
        <f>IF(N60="m",AH60,999)</f>
        <v>41</v>
      </c>
      <c r="E60" s="33">
        <f>IF(N60="s",Y60,IF(N60="m",Z60,999))</f>
        <v>41</v>
      </c>
      <c r="F60" s="34">
        <v>60</v>
      </c>
      <c r="G60" s="35">
        <v>15392</v>
      </c>
      <c r="H60" s="36" t="s">
        <v>125</v>
      </c>
      <c r="I60" s="35">
        <v>1996</v>
      </c>
      <c r="J60" s="36" t="s">
        <v>126</v>
      </c>
      <c r="K60" s="37">
        <v>20.5</v>
      </c>
      <c r="L60" s="38" t="s">
        <v>216</v>
      </c>
      <c r="M60" s="39">
        <f>IF(AND(K60="NP",L60="NP"),"NP",IF(L60="NP",K60,IF(AND(K60="NP",L60=""),"NP",IF(K60="NP",L60,MIN(K60:L60)))))</f>
        <v>20.5</v>
      </c>
      <c r="N60" s="40" t="str">
        <f>IF(I60="","",IF(I60&gt;2000,"s","m"))</f>
        <v>m</v>
      </c>
      <c r="O60" s="9"/>
      <c r="P60" s="15">
        <f t="shared" si="1"/>
        <v>20.5</v>
      </c>
      <c r="Q60" s="15">
        <f t="shared" si="2"/>
        <v>520.5</v>
      </c>
      <c r="R60" s="15">
        <f t="shared" si="3"/>
        <v>9999</v>
      </c>
      <c r="S60" s="15">
        <f t="shared" si="4"/>
        <v>20.5</v>
      </c>
      <c r="T60" s="16">
        <f t="shared" si="5"/>
        <v>58000</v>
      </c>
      <c r="U60" s="16">
        <f t="shared" si="6"/>
        <v>41000</v>
      </c>
      <c r="V60" s="16">
        <f t="shared" si="7"/>
        <v>99</v>
      </c>
      <c r="W60" s="10">
        <f t="shared" si="8"/>
        <v>99999</v>
      </c>
      <c r="X60" s="10">
        <f t="shared" si="9"/>
        <v>41099</v>
      </c>
      <c r="Y60" s="10">
        <f t="shared" si="10"/>
        <v>58</v>
      </c>
      <c r="Z60" s="10">
        <f t="shared" si="11"/>
        <v>41</v>
      </c>
      <c r="AA60" s="10">
        <f t="shared" si="24"/>
        <v>99999.00006</v>
      </c>
      <c r="AB60" s="10">
        <f t="shared" si="24"/>
        <v>41099.00006</v>
      </c>
      <c r="AC60" s="10">
        <f t="shared" si="12"/>
        <v>81</v>
      </c>
      <c r="AD60" s="10">
        <f t="shared" si="13"/>
        <v>41</v>
      </c>
      <c r="AE60" s="10">
        <f t="shared" si="14"/>
        <v>99999.00006</v>
      </c>
      <c r="AF60" s="10">
        <f t="shared" si="15"/>
        <v>41099.00006</v>
      </c>
      <c r="AG60" s="10">
        <f t="shared" si="16"/>
        <v>81</v>
      </c>
      <c r="AH60" s="10">
        <f t="shared" si="17"/>
        <v>41</v>
      </c>
    </row>
    <row r="61" spans="1:34" s="5" customFormat="1" ht="12.75">
      <c r="A61" s="5">
        <f>IF(N61="s",AC61,999)</f>
        <v>999</v>
      </c>
      <c r="B61" s="5">
        <f>IF(N61="m",AD61,999)</f>
        <v>38</v>
      </c>
      <c r="C61" s="5">
        <f>IF(N61="s",AG61,999)</f>
        <v>999</v>
      </c>
      <c r="D61" s="5">
        <f>IF(N61="m",AH61,999)</f>
        <v>38</v>
      </c>
      <c r="E61" s="25">
        <f>IF(N61="s",Y61,IF(N61="m",Z61,999))</f>
        <v>38</v>
      </c>
      <c r="F61" s="26">
        <v>61</v>
      </c>
      <c r="G61" s="27">
        <v>35362</v>
      </c>
      <c r="H61" s="28" t="s">
        <v>127</v>
      </c>
      <c r="I61" s="27">
        <v>1992</v>
      </c>
      <c r="J61" s="28" t="s">
        <v>99</v>
      </c>
      <c r="K61" s="29">
        <v>21.12</v>
      </c>
      <c r="L61" s="30">
        <v>20.12</v>
      </c>
      <c r="M61" s="31">
        <f>IF(AND(K61="NP",L61="NP"),"NP",IF(L61="NP",K61,IF(AND(K61="NP",L61=""),"NP",IF(K61="NP",L61,MIN(K61:L61)))))</f>
        <v>20.12</v>
      </c>
      <c r="N61" s="32" t="str">
        <f>IF(I61="","",IF(I61&gt;2000,"s","m"))</f>
        <v>m</v>
      </c>
      <c r="O61" s="9"/>
      <c r="P61" s="15">
        <f t="shared" si="1"/>
        <v>20.12</v>
      </c>
      <c r="Q61" s="15">
        <f t="shared" si="2"/>
        <v>41.24</v>
      </c>
      <c r="R61" s="15">
        <f t="shared" si="3"/>
        <v>9999</v>
      </c>
      <c r="S61" s="15">
        <f t="shared" si="4"/>
        <v>20.12</v>
      </c>
      <c r="T61" s="16">
        <f t="shared" si="5"/>
        <v>58000</v>
      </c>
      <c r="U61" s="16">
        <f t="shared" si="6"/>
        <v>38000</v>
      </c>
      <c r="V61" s="16">
        <f t="shared" si="7"/>
        <v>45</v>
      </c>
      <c r="W61" s="10">
        <f t="shared" si="8"/>
        <v>99999</v>
      </c>
      <c r="X61" s="10">
        <f t="shared" si="9"/>
        <v>38045</v>
      </c>
      <c r="Y61" s="10">
        <f t="shared" si="10"/>
        <v>58</v>
      </c>
      <c r="Z61" s="10">
        <f t="shared" si="11"/>
        <v>38</v>
      </c>
      <c r="AA61" s="10">
        <f t="shared" si="24"/>
        <v>99999.000061</v>
      </c>
      <c r="AB61" s="10">
        <f t="shared" si="24"/>
        <v>38045.000061</v>
      </c>
      <c r="AC61" s="10">
        <f t="shared" si="12"/>
        <v>82</v>
      </c>
      <c r="AD61" s="10">
        <f t="shared" si="13"/>
        <v>38</v>
      </c>
      <c r="AE61" s="10">
        <f t="shared" si="14"/>
        <v>99999.000061</v>
      </c>
      <c r="AF61" s="10">
        <f t="shared" si="15"/>
        <v>38045.000061</v>
      </c>
      <c r="AG61" s="10">
        <f t="shared" si="16"/>
        <v>82</v>
      </c>
      <c r="AH61" s="10">
        <f t="shared" si="17"/>
        <v>38</v>
      </c>
    </row>
    <row r="62" spans="1:34" s="5" customFormat="1" ht="12.75">
      <c r="A62" s="5">
        <f>IF(N62="s",AC62,999)</f>
        <v>999</v>
      </c>
      <c r="B62" s="5">
        <f>IF(N62="m",AD62,999)</f>
        <v>17</v>
      </c>
      <c r="C62" s="5">
        <f>IF(N62="s",AG62,999)</f>
        <v>999</v>
      </c>
      <c r="D62" s="5">
        <f>IF(N62="m",AH62,999)</f>
        <v>17</v>
      </c>
      <c r="E62" s="41">
        <f>IF(N62="s",Y62,IF(N62="m",Z62,999))</f>
        <v>17</v>
      </c>
      <c r="F62" s="42">
        <v>62</v>
      </c>
      <c r="G62" s="43">
        <v>22872</v>
      </c>
      <c r="H62" s="44" t="s">
        <v>128</v>
      </c>
      <c r="I62" s="43">
        <v>1999</v>
      </c>
      <c r="J62" s="44" t="s">
        <v>45</v>
      </c>
      <c r="K62" s="47">
        <v>21.73</v>
      </c>
      <c r="L62" s="45">
        <v>18.45</v>
      </c>
      <c r="M62" s="46">
        <f>IF(AND(K62="NP",L62="NP"),"NP",IF(L62="NP",K62,IF(AND(K62="NP",L62=""),"NP",IF(K62="NP",L62,MIN(K62:L62)))))</f>
        <v>18.45</v>
      </c>
      <c r="N62" s="48" t="str">
        <f>IF(I62="","",IF(I62&gt;2000,"s","m"))</f>
        <v>m</v>
      </c>
      <c r="O62" s="9"/>
      <c r="P62" s="15">
        <f t="shared" si="1"/>
        <v>18.45</v>
      </c>
      <c r="Q62" s="15">
        <f t="shared" si="2"/>
        <v>40.18</v>
      </c>
      <c r="R62" s="15">
        <f t="shared" si="3"/>
        <v>9999</v>
      </c>
      <c r="S62" s="15">
        <f t="shared" si="4"/>
        <v>18.45</v>
      </c>
      <c r="T62" s="16">
        <f t="shared" si="5"/>
        <v>58000</v>
      </c>
      <c r="U62" s="16">
        <f t="shared" si="6"/>
        <v>17000</v>
      </c>
      <c r="V62" s="16">
        <f t="shared" si="7"/>
        <v>32</v>
      </c>
      <c r="W62" s="10">
        <f t="shared" si="8"/>
        <v>99999</v>
      </c>
      <c r="X62" s="10">
        <f t="shared" si="9"/>
        <v>17032</v>
      </c>
      <c r="Y62" s="10">
        <f t="shared" si="10"/>
        <v>58</v>
      </c>
      <c r="Z62" s="10">
        <f t="shared" si="11"/>
        <v>17</v>
      </c>
      <c r="AA62" s="10">
        <f t="shared" si="24"/>
        <v>99999.000062</v>
      </c>
      <c r="AB62" s="10">
        <f t="shared" si="24"/>
        <v>17032.000062</v>
      </c>
      <c r="AC62" s="10">
        <f t="shared" si="12"/>
        <v>83</v>
      </c>
      <c r="AD62" s="10">
        <f t="shared" si="13"/>
        <v>17</v>
      </c>
      <c r="AE62" s="10">
        <f t="shared" si="14"/>
        <v>99999.000062</v>
      </c>
      <c r="AF62" s="10">
        <f t="shared" si="15"/>
        <v>17032.000062</v>
      </c>
      <c r="AG62" s="10">
        <f t="shared" si="16"/>
        <v>83</v>
      </c>
      <c r="AH62" s="10">
        <f t="shared" si="17"/>
        <v>17</v>
      </c>
    </row>
    <row r="63" spans="1:34" s="5" customFormat="1" ht="13.5" thickBot="1">
      <c r="A63" s="5">
        <f>IF(N63="s",AC63,999)</f>
        <v>12</v>
      </c>
      <c r="B63" s="5">
        <f>IF(N63="m",AD63,999)</f>
        <v>999</v>
      </c>
      <c r="C63" s="5">
        <f>IF(N63="s",AG63,999)</f>
        <v>12</v>
      </c>
      <c r="D63" s="5">
        <f>IF(N63="m",AH63,999)</f>
        <v>999</v>
      </c>
      <c r="E63" s="33">
        <f>IF(N63="s",Y63,IF(N63="m",Z63,999))</f>
        <v>12</v>
      </c>
      <c r="F63" s="49">
        <v>63</v>
      </c>
      <c r="G63" s="35">
        <v>28632</v>
      </c>
      <c r="H63" s="36" t="s">
        <v>130</v>
      </c>
      <c r="I63" s="35">
        <v>2001</v>
      </c>
      <c r="J63" s="36" t="s">
        <v>131</v>
      </c>
      <c r="K63" s="37">
        <v>19.27</v>
      </c>
      <c r="L63" s="38">
        <v>19.53</v>
      </c>
      <c r="M63" s="39">
        <f>IF(AND(K63="NP",L63="NP"),"NP",IF(L63="NP",K63,IF(AND(K63="NP",L63=""),"NP",IF(K63="NP",L63,MIN(K63:L63)))))</f>
        <v>19.27</v>
      </c>
      <c r="N63" s="40" t="str">
        <f>IF(I63="","",IF(I63&gt;2000,"s","m"))</f>
        <v>s</v>
      </c>
      <c r="O63" s="9"/>
      <c r="P63" s="15">
        <f t="shared" si="1"/>
        <v>19.27</v>
      </c>
      <c r="Q63" s="15">
        <f t="shared" si="2"/>
        <v>38.8</v>
      </c>
      <c r="R63" s="15">
        <f t="shared" si="3"/>
        <v>19.27</v>
      </c>
      <c r="S63" s="15">
        <f t="shared" si="4"/>
        <v>9999</v>
      </c>
      <c r="T63" s="16">
        <f t="shared" si="5"/>
        <v>12000</v>
      </c>
      <c r="U63" s="16">
        <f t="shared" si="6"/>
        <v>52000</v>
      </c>
      <c r="V63" s="16">
        <f t="shared" si="7"/>
        <v>23</v>
      </c>
      <c r="W63" s="10">
        <f t="shared" si="8"/>
        <v>12023</v>
      </c>
      <c r="X63" s="10">
        <f t="shared" si="9"/>
        <v>99999</v>
      </c>
      <c r="Y63" s="10">
        <f t="shared" si="10"/>
        <v>12</v>
      </c>
      <c r="Z63" s="10">
        <f t="shared" si="11"/>
        <v>52</v>
      </c>
      <c r="AA63" s="10">
        <f t="shared" si="24"/>
        <v>12023.000063</v>
      </c>
      <c r="AB63" s="10">
        <f t="shared" si="24"/>
        <v>99999.000063</v>
      </c>
      <c r="AC63" s="10">
        <f t="shared" si="12"/>
        <v>12</v>
      </c>
      <c r="AD63" s="10">
        <f t="shared" si="13"/>
        <v>82</v>
      </c>
      <c r="AE63" s="10">
        <f t="shared" si="14"/>
        <v>12023.000063</v>
      </c>
      <c r="AF63" s="10">
        <f t="shared" si="15"/>
        <v>99999.000063</v>
      </c>
      <c r="AG63" s="10">
        <f t="shared" si="16"/>
        <v>12</v>
      </c>
      <c r="AH63" s="10">
        <f t="shared" si="17"/>
        <v>82</v>
      </c>
    </row>
    <row r="64" spans="1:34" s="5" customFormat="1" ht="12.75">
      <c r="A64" s="5">
        <f>IF(N64="s",AC64,999)</f>
        <v>999</v>
      </c>
      <c r="B64" s="5">
        <f>IF(N64="m",AD64,999)</f>
        <v>42</v>
      </c>
      <c r="C64" s="5">
        <f>IF(N64="s",AG64,999)</f>
        <v>999</v>
      </c>
      <c r="D64" s="5">
        <f>IF(N64="m",AH64,999)</f>
        <v>42</v>
      </c>
      <c r="E64" s="25">
        <f>IF(N64="s",Y64,IF(N64="m",Z64,999))</f>
        <v>42</v>
      </c>
      <c r="F64" s="26">
        <v>65</v>
      </c>
      <c r="G64" s="27">
        <v>15612</v>
      </c>
      <c r="H64" s="28" t="s">
        <v>132</v>
      </c>
      <c r="I64" s="27">
        <v>1998</v>
      </c>
      <c r="J64" s="28" t="s">
        <v>103</v>
      </c>
      <c r="K64" s="29">
        <v>20.84</v>
      </c>
      <c r="L64" s="30">
        <v>20.51</v>
      </c>
      <c r="M64" s="31">
        <f>IF(AND(K64="NP",L64="NP"),"NP",IF(L64="NP",K64,IF(AND(K64="NP",L64=""),"NP",IF(K64="NP",L64,MIN(K64:L64)))))</f>
        <v>20.51</v>
      </c>
      <c r="N64" s="32" t="str">
        <f>IF(I64="","",IF(I64&gt;2000,"s","m"))</f>
        <v>m</v>
      </c>
      <c r="O64" s="9"/>
      <c r="P64" s="15">
        <f t="shared" si="1"/>
        <v>20.51</v>
      </c>
      <c r="Q64" s="15">
        <f t="shared" si="2"/>
        <v>41.35</v>
      </c>
      <c r="R64" s="15">
        <f t="shared" si="3"/>
        <v>9999</v>
      </c>
      <c r="S64" s="15">
        <f t="shared" si="4"/>
        <v>20.51</v>
      </c>
      <c r="T64" s="16">
        <f t="shared" si="5"/>
        <v>58000</v>
      </c>
      <c r="U64" s="16">
        <f t="shared" si="6"/>
        <v>42000</v>
      </c>
      <c r="V64" s="16">
        <f t="shared" si="7"/>
        <v>46</v>
      </c>
      <c r="W64" s="10">
        <f t="shared" si="8"/>
        <v>99999</v>
      </c>
      <c r="X64" s="10">
        <f t="shared" si="9"/>
        <v>42046</v>
      </c>
      <c r="Y64" s="10">
        <f t="shared" si="10"/>
        <v>58</v>
      </c>
      <c r="Z64" s="10">
        <f t="shared" si="11"/>
        <v>42</v>
      </c>
      <c r="AA64" s="10">
        <f t="shared" si="24"/>
        <v>99999.000064</v>
      </c>
      <c r="AB64" s="10">
        <f t="shared" si="24"/>
        <v>42046.000064</v>
      </c>
      <c r="AC64" s="10">
        <f t="shared" si="12"/>
        <v>84</v>
      </c>
      <c r="AD64" s="10">
        <f t="shared" si="13"/>
        <v>42</v>
      </c>
      <c r="AE64" s="10">
        <f t="shared" si="14"/>
        <v>99999.000064</v>
      </c>
      <c r="AF64" s="10">
        <f t="shared" si="15"/>
        <v>42046.000064</v>
      </c>
      <c r="AG64" s="10">
        <f t="shared" si="16"/>
        <v>84</v>
      </c>
      <c r="AH64" s="10">
        <f t="shared" si="17"/>
        <v>42</v>
      </c>
    </row>
    <row r="65" spans="1:34" s="5" customFormat="1" ht="12.75">
      <c r="A65" s="5">
        <f>IF(N65="s",AC65,999)</f>
        <v>24</v>
      </c>
      <c r="B65" s="5">
        <f>IF(N65="m",AD65,999)</f>
        <v>999</v>
      </c>
      <c r="C65" s="5">
        <f>IF(N65="s",AG65,999)</f>
        <v>24</v>
      </c>
      <c r="D65" s="5">
        <f>IF(N65="m",AH65,999)</f>
        <v>999</v>
      </c>
      <c r="E65" s="41">
        <f>IF(N65="s",Y65,IF(N65="m",Z65,999))</f>
        <v>24</v>
      </c>
      <c r="F65" s="42">
        <v>66</v>
      </c>
      <c r="G65" s="43">
        <v>29282</v>
      </c>
      <c r="H65" s="44" t="s">
        <v>133</v>
      </c>
      <c r="I65" s="43">
        <v>2001</v>
      </c>
      <c r="J65" s="44" t="s">
        <v>105</v>
      </c>
      <c r="K65" s="47">
        <v>35.91</v>
      </c>
      <c r="L65" s="45">
        <v>20.34</v>
      </c>
      <c r="M65" s="46">
        <f>IF(AND(K65="NP",L65="NP"),"NP",IF(L65="NP",K65,IF(AND(K65="NP",L65=""),"NP",IF(K65="NP",L65,MIN(K65:L65)))))</f>
        <v>20.34</v>
      </c>
      <c r="N65" s="48" t="str">
        <f>IF(I65="","",IF(I65&gt;2000,"s","m"))</f>
        <v>s</v>
      </c>
      <c r="O65" s="9"/>
      <c r="P65" s="15">
        <f t="shared" si="1"/>
        <v>20.34</v>
      </c>
      <c r="Q65" s="15">
        <f t="shared" si="2"/>
        <v>56.25</v>
      </c>
      <c r="R65" s="15">
        <f t="shared" si="3"/>
        <v>20.34</v>
      </c>
      <c r="S65" s="15">
        <f t="shared" si="4"/>
        <v>9999</v>
      </c>
      <c r="T65" s="16">
        <f t="shared" si="5"/>
        <v>24000</v>
      </c>
      <c r="U65" s="16">
        <f t="shared" si="6"/>
        <v>52000</v>
      </c>
      <c r="V65" s="16">
        <f t="shared" si="7"/>
        <v>82</v>
      </c>
      <c r="W65" s="10">
        <f t="shared" si="8"/>
        <v>24082</v>
      </c>
      <c r="X65" s="10">
        <f t="shared" si="9"/>
        <v>99999</v>
      </c>
      <c r="Y65" s="10">
        <f t="shared" si="10"/>
        <v>24</v>
      </c>
      <c r="Z65" s="10">
        <f t="shared" si="11"/>
        <v>52</v>
      </c>
      <c r="AA65" s="10">
        <f t="shared" si="24"/>
        <v>24082.000065</v>
      </c>
      <c r="AB65" s="10">
        <f t="shared" si="24"/>
        <v>99999.000065</v>
      </c>
      <c r="AC65" s="10">
        <f t="shared" si="12"/>
        <v>24</v>
      </c>
      <c r="AD65" s="10">
        <f t="shared" si="13"/>
        <v>83</v>
      </c>
      <c r="AE65" s="10">
        <f t="shared" si="14"/>
        <v>24082.000065</v>
      </c>
      <c r="AF65" s="10">
        <f t="shared" si="15"/>
        <v>99999.000065</v>
      </c>
      <c r="AG65" s="10">
        <f t="shared" si="16"/>
        <v>24</v>
      </c>
      <c r="AH65" s="10">
        <f t="shared" si="17"/>
        <v>83</v>
      </c>
    </row>
    <row r="66" spans="1:34" s="5" customFormat="1" ht="13.5" thickBot="1">
      <c r="A66" s="5">
        <f>IF(N66="s",AC66,999)</f>
        <v>999</v>
      </c>
      <c r="B66" s="5">
        <f>IF(N66="m",AD66,999)</f>
        <v>26</v>
      </c>
      <c r="C66" s="5">
        <f>IF(N66="s",AG66,999)</f>
        <v>999</v>
      </c>
      <c r="D66" s="5">
        <f>IF(N66="m",AH66,999)</f>
        <v>26</v>
      </c>
      <c r="E66" s="33">
        <f>IF(N66="s",Y66,IF(N66="m",Z66,999))</f>
        <v>26</v>
      </c>
      <c r="F66" s="34">
        <v>67</v>
      </c>
      <c r="G66" s="35">
        <v>18852</v>
      </c>
      <c r="H66" s="36" t="s">
        <v>134</v>
      </c>
      <c r="I66" s="35">
        <v>2000</v>
      </c>
      <c r="J66" s="36" t="s">
        <v>107</v>
      </c>
      <c r="K66" s="37">
        <v>20.14</v>
      </c>
      <c r="L66" s="38">
        <v>19.37</v>
      </c>
      <c r="M66" s="39">
        <f>IF(AND(K66="NP",L66="NP"),"NP",IF(L66="NP",K66,IF(AND(K66="NP",L66=""),"NP",IF(K66="NP",L66,MIN(K66:L66)))))</f>
        <v>19.37</v>
      </c>
      <c r="N66" s="40" t="str">
        <f>IF(I66="","",IF(I66&gt;2000,"s","m"))</f>
        <v>m</v>
      </c>
      <c r="O66" s="9"/>
      <c r="P66" s="15">
        <f t="shared" si="1"/>
        <v>19.37</v>
      </c>
      <c r="Q66" s="15">
        <f t="shared" si="2"/>
        <v>39.510000000000005</v>
      </c>
      <c r="R66" s="15">
        <f t="shared" si="3"/>
        <v>9999</v>
      </c>
      <c r="S66" s="15">
        <f t="shared" si="4"/>
        <v>19.37</v>
      </c>
      <c r="T66" s="16">
        <f t="shared" si="5"/>
        <v>58000</v>
      </c>
      <c r="U66" s="16">
        <f t="shared" si="6"/>
        <v>26000</v>
      </c>
      <c r="V66" s="16">
        <f t="shared" si="7"/>
        <v>27</v>
      </c>
      <c r="W66" s="10">
        <f t="shared" si="8"/>
        <v>99999</v>
      </c>
      <c r="X66" s="10">
        <f t="shared" si="9"/>
        <v>26027</v>
      </c>
      <c r="Y66" s="10">
        <f t="shared" si="10"/>
        <v>58</v>
      </c>
      <c r="Z66" s="10">
        <f t="shared" si="11"/>
        <v>26</v>
      </c>
      <c r="AA66" s="10">
        <f t="shared" si="24"/>
        <v>99999.000066</v>
      </c>
      <c r="AB66" s="10">
        <f t="shared" si="24"/>
        <v>26027.000066</v>
      </c>
      <c r="AC66" s="10">
        <f t="shared" si="12"/>
        <v>85</v>
      </c>
      <c r="AD66" s="10">
        <f t="shared" si="13"/>
        <v>26</v>
      </c>
      <c r="AE66" s="10">
        <f t="shared" si="14"/>
        <v>99999.000066</v>
      </c>
      <c r="AF66" s="10">
        <f t="shared" si="15"/>
        <v>26027.000066</v>
      </c>
      <c r="AG66" s="10">
        <f t="shared" si="16"/>
        <v>85</v>
      </c>
      <c r="AH66" s="10">
        <f t="shared" si="17"/>
        <v>26</v>
      </c>
    </row>
    <row r="67" spans="1:34" s="5" customFormat="1" ht="12.75">
      <c r="A67" s="5">
        <f>IF(N67="s",AC67,999)</f>
        <v>49</v>
      </c>
      <c r="B67" s="5">
        <f>IF(N67="m",AD67,999)</f>
        <v>999</v>
      </c>
      <c r="C67" s="5">
        <f>IF(N67="s",AG67,999)</f>
        <v>49</v>
      </c>
      <c r="D67" s="5">
        <f>IF(N67="m",AH67,999)</f>
        <v>999</v>
      </c>
      <c r="E67" s="25">
        <f>IF(N67="s",Y67,IF(N67="m",Z67,999))</f>
        <v>49</v>
      </c>
      <c r="F67" s="26">
        <v>69</v>
      </c>
      <c r="G67" s="27">
        <v>50482</v>
      </c>
      <c r="H67" s="28" t="s">
        <v>136</v>
      </c>
      <c r="I67" s="27">
        <v>2002</v>
      </c>
      <c r="J67" s="28" t="s">
        <v>109</v>
      </c>
      <c r="K67" s="29">
        <v>25.25</v>
      </c>
      <c r="L67" s="30">
        <v>24.67</v>
      </c>
      <c r="M67" s="31">
        <f>IF(AND(K67="NP",L67="NP"),"NP",IF(L67="NP",K67,IF(AND(K67="NP",L67=""),"NP",IF(K67="NP",L67,MIN(K67:L67)))))</f>
        <v>24.67</v>
      </c>
      <c r="N67" s="32" t="str">
        <f>IF(I67="","",IF(I67&gt;2000,"s","m"))</f>
        <v>s</v>
      </c>
      <c r="O67" s="9"/>
      <c r="P67" s="15">
        <f t="shared" si="1"/>
        <v>24.67</v>
      </c>
      <c r="Q67" s="15">
        <f t="shared" si="2"/>
        <v>49.92</v>
      </c>
      <c r="R67" s="15">
        <f t="shared" si="3"/>
        <v>24.67</v>
      </c>
      <c r="S67" s="15">
        <f t="shared" si="4"/>
        <v>9999</v>
      </c>
      <c r="T67" s="16">
        <f t="shared" si="5"/>
        <v>49000</v>
      </c>
      <c r="U67" s="16">
        <f t="shared" si="6"/>
        <v>52000</v>
      </c>
      <c r="V67" s="16">
        <f t="shared" si="7"/>
        <v>75</v>
      </c>
      <c r="W67" s="10">
        <f t="shared" si="8"/>
        <v>49075</v>
      </c>
      <c r="X67" s="10">
        <f t="shared" si="9"/>
        <v>99999</v>
      </c>
      <c r="Y67" s="10">
        <f t="shared" si="10"/>
        <v>49</v>
      </c>
      <c r="Z67" s="10">
        <f t="shared" si="11"/>
        <v>52</v>
      </c>
      <c r="AA67" s="10">
        <f t="shared" si="24"/>
        <v>49075.000067</v>
      </c>
      <c r="AB67" s="10">
        <f t="shared" si="24"/>
        <v>99999.000067</v>
      </c>
      <c r="AC67" s="10">
        <f t="shared" si="12"/>
        <v>49</v>
      </c>
      <c r="AD67" s="10">
        <f t="shared" si="13"/>
        <v>84</v>
      </c>
      <c r="AE67" s="10">
        <f t="shared" si="14"/>
        <v>49075.000067</v>
      </c>
      <c r="AF67" s="10">
        <f t="shared" si="15"/>
        <v>99999.000067</v>
      </c>
      <c r="AG67" s="10">
        <f t="shared" si="16"/>
        <v>49</v>
      </c>
      <c r="AH67" s="10">
        <f t="shared" si="17"/>
        <v>84</v>
      </c>
    </row>
    <row r="68" spans="1:34" s="5" customFormat="1" ht="12.75">
      <c r="A68" s="5">
        <f>IF(N68="s",AC68,999)</f>
        <v>6</v>
      </c>
      <c r="B68" s="5">
        <f>IF(N68="m",AD68,999)</f>
        <v>999</v>
      </c>
      <c r="C68" s="5">
        <f>IF(N68="s",AG68,999)</f>
        <v>6</v>
      </c>
      <c r="D68" s="5">
        <f>IF(N68="m",AH68,999)</f>
        <v>999</v>
      </c>
      <c r="E68" s="41">
        <f>IF(N68="s",Y68,IF(N68="m",Z68,999))</f>
        <v>6</v>
      </c>
      <c r="F68" s="42">
        <v>70</v>
      </c>
      <c r="G68" s="43">
        <v>37572</v>
      </c>
      <c r="H68" s="44" t="s">
        <v>137</v>
      </c>
      <c r="I68" s="43">
        <v>2001</v>
      </c>
      <c r="J68" s="44" t="s">
        <v>111</v>
      </c>
      <c r="K68" s="47">
        <v>20.26</v>
      </c>
      <c r="L68" s="45">
        <v>18.5</v>
      </c>
      <c r="M68" s="46">
        <f>IF(AND(K68="NP",L68="NP"),"NP",IF(L68="NP",K68,IF(AND(K68="NP",L68=""),"NP",IF(K68="NP",L68,MIN(K68:L68)))))</f>
        <v>18.5</v>
      </c>
      <c r="N68" s="48" t="str">
        <f>IF(I68="","",IF(I68&gt;2000,"s","m"))</f>
        <v>s</v>
      </c>
      <c r="O68" s="9"/>
      <c r="P68" s="15">
        <f t="shared" si="1"/>
        <v>18.5</v>
      </c>
      <c r="Q68" s="15">
        <f t="shared" si="2"/>
        <v>38.760000000000005</v>
      </c>
      <c r="R68" s="15">
        <f t="shared" si="3"/>
        <v>18.5</v>
      </c>
      <c r="S68" s="15">
        <f t="shared" si="4"/>
        <v>9999</v>
      </c>
      <c r="T68" s="16">
        <f t="shared" si="5"/>
        <v>6000</v>
      </c>
      <c r="U68" s="16">
        <f t="shared" si="6"/>
        <v>52000</v>
      </c>
      <c r="V68" s="16">
        <f t="shared" si="7"/>
        <v>21</v>
      </c>
      <c r="W68" s="10">
        <f t="shared" si="8"/>
        <v>6021</v>
      </c>
      <c r="X68" s="10">
        <f t="shared" si="9"/>
        <v>99999</v>
      </c>
      <c r="Y68" s="10">
        <f t="shared" si="10"/>
        <v>6</v>
      </c>
      <c r="Z68" s="10">
        <f t="shared" si="11"/>
        <v>52</v>
      </c>
      <c r="AA68" s="10">
        <f t="shared" si="24"/>
        <v>6021.000068</v>
      </c>
      <c r="AB68" s="10">
        <f t="shared" si="24"/>
        <v>99999.000068</v>
      </c>
      <c r="AC68" s="10">
        <f t="shared" si="12"/>
        <v>6</v>
      </c>
      <c r="AD68" s="10">
        <f t="shared" si="13"/>
        <v>85</v>
      </c>
      <c r="AE68" s="10">
        <f t="shared" si="14"/>
        <v>6021.000068</v>
      </c>
      <c r="AF68" s="10">
        <f t="shared" si="15"/>
        <v>99999.000068</v>
      </c>
      <c r="AG68" s="10">
        <f t="shared" si="16"/>
        <v>6</v>
      </c>
      <c r="AH68" s="10">
        <f t="shared" si="17"/>
        <v>85</v>
      </c>
    </row>
    <row r="69" spans="1:34" s="5" customFormat="1" ht="13.5" thickBot="1">
      <c r="A69" s="5">
        <f>IF(N69="s",AC69,999)</f>
        <v>999</v>
      </c>
      <c r="B69" s="5">
        <f>IF(N69="m",AD69,999)</f>
        <v>1</v>
      </c>
      <c r="C69" s="5">
        <f>IF(N69="s",AG69,999)</f>
        <v>999</v>
      </c>
      <c r="D69" s="5">
        <f>IF(N69="m",AH69,999)</f>
        <v>1</v>
      </c>
      <c r="E69" s="33">
        <f>IF(N69="s",Y69,IF(N69="m",Z69,999))</f>
        <v>1</v>
      </c>
      <c r="F69" s="34">
        <v>71</v>
      </c>
      <c r="G69" s="35">
        <v>6792</v>
      </c>
      <c r="H69" s="36" t="s">
        <v>138</v>
      </c>
      <c r="I69" s="35">
        <v>1993</v>
      </c>
      <c r="J69" s="36" t="s">
        <v>113</v>
      </c>
      <c r="K69" s="37">
        <v>16</v>
      </c>
      <c r="L69" s="38">
        <v>17.85</v>
      </c>
      <c r="M69" s="39">
        <f>IF(AND(K69="NP",L69="NP"),"NP",IF(L69="NP",K69,IF(AND(K69="NP",L69=""),"NP",IF(K69="NP",L69,MIN(K69:L69)))))</f>
        <v>16</v>
      </c>
      <c r="N69" s="40" t="str">
        <f>IF(I69="","",IF(I69&gt;2000,"s","m"))</f>
        <v>m</v>
      </c>
      <c r="O69" s="9"/>
      <c r="P69" s="15">
        <f t="shared" si="1"/>
        <v>16</v>
      </c>
      <c r="Q69" s="15">
        <f t="shared" si="2"/>
        <v>33.85</v>
      </c>
      <c r="R69" s="15">
        <f t="shared" si="3"/>
        <v>9999</v>
      </c>
      <c r="S69" s="15">
        <f t="shared" si="4"/>
        <v>16</v>
      </c>
      <c r="T69" s="16">
        <f t="shared" si="5"/>
        <v>58000</v>
      </c>
      <c r="U69" s="16">
        <f t="shared" si="6"/>
        <v>1000</v>
      </c>
      <c r="V69" s="16">
        <f t="shared" si="7"/>
        <v>2</v>
      </c>
      <c r="W69" s="10">
        <f t="shared" si="8"/>
        <v>99999</v>
      </c>
      <c r="X69" s="10">
        <f t="shared" si="9"/>
        <v>1002</v>
      </c>
      <c r="Y69" s="10">
        <f t="shared" si="10"/>
        <v>58</v>
      </c>
      <c r="Z69" s="10">
        <f t="shared" si="11"/>
        <v>1</v>
      </c>
      <c r="AA69" s="10">
        <f t="shared" si="24"/>
        <v>99999.000069</v>
      </c>
      <c r="AB69" s="10">
        <f t="shared" si="24"/>
        <v>1002.000069</v>
      </c>
      <c r="AC69" s="10">
        <f t="shared" si="12"/>
        <v>86</v>
      </c>
      <c r="AD69" s="10">
        <f t="shared" si="13"/>
        <v>1</v>
      </c>
      <c r="AE69" s="10">
        <f t="shared" si="14"/>
        <v>99999.000069</v>
      </c>
      <c r="AF69" s="10">
        <f t="shared" si="15"/>
        <v>1002.000069</v>
      </c>
      <c r="AG69" s="10">
        <f t="shared" si="16"/>
        <v>86</v>
      </c>
      <c r="AH69" s="10">
        <f t="shared" si="17"/>
        <v>1</v>
      </c>
    </row>
    <row r="70" spans="1:34" s="5" customFormat="1" ht="12.75">
      <c r="A70" s="5">
        <f>IF(N70="s",AC70,999)</f>
        <v>1</v>
      </c>
      <c r="B70" s="5">
        <f>IF(N70="m",AD70,999)</f>
        <v>999</v>
      </c>
      <c r="C70" s="5">
        <f>IF(N70="s",AG70,999)</f>
        <v>1</v>
      </c>
      <c r="D70" s="5">
        <f>IF(N70="m",AH70,999)</f>
        <v>999</v>
      </c>
      <c r="E70" s="25">
        <f>IF(N70="s",Y70,IF(N70="m",Z70,999))</f>
        <v>1</v>
      </c>
      <c r="F70" s="26">
        <v>73</v>
      </c>
      <c r="G70" s="27">
        <v>10522</v>
      </c>
      <c r="H70" s="28" t="s">
        <v>139</v>
      </c>
      <c r="I70" s="27">
        <v>2001</v>
      </c>
      <c r="J70" s="28" t="s">
        <v>116</v>
      </c>
      <c r="K70" s="29" t="s">
        <v>216</v>
      </c>
      <c r="L70" s="30">
        <v>16.83</v>
      </c>
      <c r="M70" s="31">
        <f>IF(AND(K70="NP",L70="NP"),"NP",IF(L70="NP",K70,IF(AND(K70="NP",L70=""),"NP",IF(K70="NP",L70,MIN(K70:L70)))))</f>
        <v>16.83</v>
      </c>
      <c r="N70" s="32" t="str">
        <f>IF(I70="","",IF(I70&gt;2000,"s","m"))</f>
        <v>s</v>
      </c>
      <c r="O70" s="9"/>
      <c r="P70" s="15">
        <f t="shared" si="1"/>
        <v>16.83</v>
      </c>
      <c r="Q70" s="15">
        <f t="shared" si="2"/>
        <v>516.83</v>
      </c>
      <c r="R70" s="15">
        <f t="shared" si="3"/>
        <v>16.83</v>
      </c>
      <c r="S70" s="15">
        <f t="shared" si="4"/>
        <v>9999</v>
      </c>
      <c r="T70" s="16">
        <f t="shared" si="5"/>
        <v>1000</v>
      </c>
      <c r="U70" s="16">
        <f t="shared" si="6"/>
        <v>52000</v>
      </c>
      <c r="V70" s="16">
        <f t="shared" si="7"/>
        <v>86</v>
      </c>
      <c r="W70" s="10">
        <f t="shared" si="8"/>
        <v>1086</v>
      </c>
      <c r="X70" s="10">
        <f t="shared" si="9"/>
        <v>99999</v>
      </c>
      <c r="Y70" s="10">
        <f t="shared" si="10"/>
        <v>1</v>
      </c>
      <c r="Z70" s="10">
        <f t="shared" si="11"/>
        <v>52</v>
      </c>
      <c r="AA70" s="10">
        <f t="shared" si="24"/>
        <v>1086.00007</v>
      </c>
      <c r="AB70" s="10">
        <f t="shared" si="24"/>
        <v>99999.00007</v>
      </c>
      <c r="AC70" s="10">
        <f t="shared" si="12"/>
        <v>1</v>
      </c>
      <c r="AD70" s="10">
        <f t="shared" si="13"/>
        <v>86</v>
      </c>
      <c r="AE70" s="10">
        <f t="shared" si="14"/>
        <v>1086.00007</v>
      </c>
      <c r="AF70" s="10">
        <f t="shared" si="15"/>
        <v>99999.00007</v>
      </c>
      <c r="AG70" s="10">
        <f t="shared" si="16"/>
        <v>1</v>
      </c>
      <c r="AH70" s="10">
        <f t="shared" si="17"/>
        <v>86</v>
      </c>
    </row>
    <row r="71" spans="1:34" s="5" customFormat="1" ht="12.75">
      <c r="A71" s="5">
        <f>IF(N71="s",AC71,999)</f>
        <v>999</v>
      </c>
      <c r="B71" s="5">
        <f>IF(N71="m",AD71,999)</f>
        <v>37</v>
      </c>
      <c r="C71" s="5">
        <f>IF(N71="s",AG71,999)</f>
        <v>999</v>
      </c>
      <c r="D71" s="5">
        <f>IF(N71="m",AH71,999)</f>
        <v>37</v>
      </c>
      <c r="E71" s="41">
        <f>IF(N71="s",Y71,IF(N71="m",Z71,999))</f>
        <v>37</v>
      </c>
      <c r="F71" s="42">
        <v>74</v>
      </c>
      <c r="G71" s="43">
        <v>13832</v>
      </c>
      <c r="H71" s="44" t="s">
        <v>140</v>
      </c>
      <c r="I71" s="43">
        <v>1989</v>
      </c>
      <c r="J71" s="44" t="s">
        <v>118</v>
      </c>
      <c r="K71" s="47">
        <v>20.39</v>
      </c>
      <c r="L71" s="45">
        <v>20.08</v>
      </c>
      <c r="M71" s="46">
        <f>IF(AND(K71="NP",L71="NP"),"NP",IF(L71="NP",K71,IF(AND(K71="NP",L71=""),"NP",IF(K71="NP",L71,MIN(K71:L71)))))</f>
        <v>20.08</v>
      </c>
      <c r="N71" s="48" t="str">
        <f>IF(I71="","",IF(I71&gt;2000,"s","m"))</f>
        <v>m</v>
      </c>
      <c r="O71" s="9"/>
      <c r="P71" s="15">
        <f t="shared" si="1"/>
        <v>20.08</v>
      </c>
      <c r="Q71" s="15">
        <f t="shared" si="2"/>
        <v>40.47</v>
      </c>
      <c r="R71" s="15">
        <f t="shared" si="3"/>
        <v>9999</v>
      </c>
      <c r="S71" s="15">
        <f t="shared" si="4"/>
        <v>20.08</v>
      </c>
      <c r="T71" s="16">
        <f t="shared" si="5"/>
        <v>58000</v>
      </c>
      <c r="U71" s="16">
        <f t="shared" si="6"/>
        <v>37000</v>
      </c>
      <c r="V71" s="16">
        <f t="shared" si="7"/>
        <v>36</v>
      </c>
      <c r="W71" s="10">
        <f t="shared" si="8"/>
        <v>99999</v>
      </c>
      <c r="X71" s="10">
        <f t="shared" si="9"/>
        <v>37036</v>
      </c>
      <c r="Y71" s="10">
        <f t="shared" si="10"/>
        <v>58</v>
      </c>
      <c r="Z71" s="10">
        <f t="shared" si="11"/>
        <v>37</v>
      </c>
      <c r="AA71" s="10">
        <f t="shared" si="24"/>
        <v>99999.000071</v>
      </c>
      <c r="AB71" s="10">
        <f t="shared" si="24"/>
        <v>37036.000071</v>
      </c>
      <c r="AC71" s="10">
        <f t="shared" si="12"/>
        <v>87</v>
      </c>
      <c r="AD71" s="10">
        <f t="shared" si="13"/>
        <v>37</v>
      </c>
      <c r="AE71" s="10">
        <f t="shared" si="14"/>
        <v>99999.000071</v>
      </c>
      <c r="AF71" s="10">
        <f t="shared" si="15"/>
        <v>37036.000071</v>
      </c>
      <c r="AG71" s="10">
        <f t="shared" si="16"/>
        <v>87</v>
      </c>
      <c r="AH71" s="10">
        <f t="shared" si="17"/>
        <v>37</v>
      </c>
    </row>
    <row r="72" spans="1:34" s="5" customFormat="1" ht="13.5" thickBot="1">
      <c r="A72" s="5">
        <f>IF(N72="s",AC72,999)</f>
        <v>4</v>
      </c>
      <c r="B72" s="5">
        <f>IF(N72="m",AD72,999)</f>
        <v>999</v>
      </c>
      <c r="C72" s="5">
        <f>IF(N72="s",AG72,999)</f>
        <v>4</v>
      </c>
      <c r="D72" s="5">
        <f>IF(N72="m",AH72,999)</f>
        <v>999</v>
      </c>
      <c r="E72" s="33">
        <f>IF(N72="s",Y72,IF(N72="m",Z72,999))</f>
        <v>4</v>
      </c>
      <c r="F72" s="34">
        <v>75</v>
      </c>
      <c r="G72" s="35">
        <v>18612</v>
      </c>
      <c r="H72" s="36" t="s">
        <v>141</v>
      </c>
      <c r="I72" s="35">
        <v>2002</v>
      </c>
      <c r="J72" s="36" t="s">
        <v>65</v>
      </c>
      <c r="K72" s="37">
        <v>18.09</v>
      </c>
      <c r="L72" s="38">
        <v>17.86</v>
      </c>
      <c r="M72" s="39">
        <f>IF(AND(K72="NP",L72="NP"),"NP",IF(L72="NP",K72,IF(AND(K72="NP",L72=""),"NP",IF(K72="NP",L72,MIN(K72:L72)))))</f>
        <v>17.86</v>
      </c>
      <c r="N72" s="40" t="str">
        <f>IF(I72="","",IF(I72&gt;2000,"s","m"))</f>
        <v>s</v>
      </c>
      <c r="O72" s="9"/>
      <c r="P72" s="15">
        <f aca="true" t="shared" si="25" ref="P72:P135">IF(M72=0,9999,IF(M72="NP",999,M72))</f>
        <v>17.86</v>
      </c>
      <c r="Q72" s="15">
        <f aca="true" t="shared" si="26" ref="Q72:Q135">IF(M72=0,9999,IF(M72="NP",999,IF(OR(K72="NP",L72="NP"),MIN(K72:L72)+500,K72+L72)))</f>
        <v>35.95</v>
      </c>
      <c r="R72" s="15">
        <f aca="true" t="shared" si="27" ref="R72:R135">IF(N72="s",P72,9999)</f>
        <v>17.86</v>
      </c>
      <c r="S72" s="15">
        <f aca="true" t="shared" si="28" ref="S72:S135">IF(N72="m",P72,9999)</f>
        <v>9999</v>
      </c>
      <c r="T72" s="16">
        <f aca="true" t="shared" si="29" ref="T72:T135">RANK(R72,$R$7:$R$206,1)*1000</f>
        <v>4000</v>
      </c>
      <c r="U72" s="16">
        <f aca="true" t="shared" si="30" ref="U72:U135">RANK(S72,$S$7:$S$206,1)*1000</f>
        <v>52000</v>
      </c>
      <c r="V72" s="16">
        <f aca="true" t="shared" si="31" ref="V72:V135">RANK(Q72,$Q$7:$Q$206,1)</f>
        <v>7</v>
      </c>
      <c r="W72" s="10">
        <f aca="true" t="shared" si="32" ref="W72:W135">IF(N72="s",V72+T72,99999)</f>
        <v>4007</v>
      </c>
      <c r="X72" s="10">
        <f aca="true" t="shared" si="33" ref="X72:X135">IF(N72="m",V72+U72,99999)</f>
        <v>99999</v>
      </c>
      <c r="Y72" s="10">
        <f aca="true" t="shared" si="34" ref="Y72:Y135">RANK(W72,$W$7:$W$206,1)</f>
        <v>4</v>
      </c>
      <c r="Z72" s="10">
        <f aca="true" t="shared" si="35" ref="Z72:Z135">RANK(X72,$X$7:$X$206,1)</f>
        <v>52</v>
      </c>
      <c r="AA72" s="10">
        <f t="shared" si="24"/>
        <v>4007.000072</v>
      </c>
      <c r="AB72" s="10">
        <f t="shared" si="24"/>
        <v>99999.000072</v>
      </c>
      <c r="AC72" s="10">
        <f aca="true" t="shared" si="36" ref="AC72:AC135">RANK(AA72,$AA$7:$AA$206,1)</f>
        <v>4</v>
      </c>
      <c r="AD72" s="10">
        <f aca="true" t="shared" si="37" ref="AD72:AD135">RANK(AB72,$AB$7:$AB$206,1)</f>
        <v>87</v>
      </c>
      <c r="AE72" s="10">
        <f aca="true" t="shared" si="38" ref="AE72:AE135">IF(OR(O72="d",O72="x"),999999,W72+ROW()*0.000001)</f>
        <v>4007.000072</v>
      </c>
      <c r="AF72" s="10">
        <f aca="true" t="shared" si="39" ref="AF72:AF135">IF(OR(O72="m",O72="x"),999999,X72+ROW()*0.000001)</f>
        <v>99999.000072</v>
      </c>
      <c r="AG72" s="10">
        <f aca="true" t="shared" si="40" ref="AG72:AG135">RANK(AE72,$AE$7:$AE$206,1)</f>
        <v>4</v>
      </c>
      <c r="AH72" s="10">
        <f aca="true" t="shared" si="41" ref="AH72:AH135">RANK(AF72,$AF$7:$AF$206,1)</f>
        <v>87</v>
      </c>
    </row>
    <row r="73" spans="1:34" s="5" customFormat="1" ht="12.75">
      <c r="A73" s="5">
        <f>IF(N73="s",AC73,999)</f>
        <v>999</v>
      </c>
      <c r="B73" s="5">
        <f>IF(N73="m",AD73,999)</f>
        <v>16</v>
      </c>
      <c r="C73" s="5">
        <f>IF(N73="s",AG73,999)</f>
        <v>999</v>
      </c>
      <c r="D73" s="5">
        <f>IF(N73="m",AH73,999)</f>
        <v>16</v>
      </c>
      <c r="E73" s="25">
        <f>IF(N73="s",Y73,IF(N73="m",Z73,999))</f>
        <v>16</v>
      </c>
      <c r="F73" s="26">
        <v>76</v>
      </c>
      <c r="G73" s="27">
        <v>12382</v>
      </c>
      <c r="H73" s="28" t="s">
        <v>142</v>
      </c>
      <c r="I73" s="27">
        <v>1995</v>
      </c>
      <c r="J73" s="28" t="s">
        <v>69</v>
      </c>
      <c r="K73" s="29">
        <v>18.67</v>
      </c>
      <c r="L73" s="30">
        <v>18.41</v>
      </c>
      <c r="M73" s="31">
        <f>IF(AND(K73="NP",L73="NP"),"NP",IF(L73="NP",K73,IF(AND(K73="NP",L73=""),"NP",IF(K73="NP",L73,MIN(K73:L73)))))</f>
        <v>18.41</v>
      </c>
      <c r="N73" s="32" t="str">
        <f>IF(I73="","",IF(I73&gt;2000,"s","m"))</f>
        <v>m</v>
      </c>
      <c r="O73" s="9"/>
      <c r="P73" s="15">
        <f t="shared" si="25"/>
        <v>18.41</v>
      </c>
      <c r="Q73" s="15">
        <f t="shared" si="26"/>
        <v>37.08</v>
      </c>
      <c r="R73" s="15">
        <f t="shared" si="27"/>
        <v>9999</v>
      </c>
      <c r="S73" s="15">
        <f t="shared" si="28"/>
        <v>18.41</v>
      </c>
      <c r="T73" s="16">
        <f t="shared" si="29"/>
        <v>58000</v>
      </c>
      <c r="U73" s="16">
        <f t="shared" si="30"/>
        <v>16000</v>
      </c>
      <c r="V73" s="16">
        <f t="shared" si="31"/>
        <v>13</v>
      </c>
      <c r="W73" s="10">
        <f t="shared" si="32"/>
        <v>99999</v>
      </c>
      <c r="X73" s="10">
        <f t="shared" si="33"/>
        <v>16013</v>
      </c>
      <c r="Y73" s="10">
        <f t="shared" si="34"/>
        <v>58</v>
      </c>
      <c r="Z73" s="10">
        <f t="shared" si="35"/>
        <v>16</v>
      </c>
      <c r="AA73" s="10">
        <f t="shared" si="24"/>
        <v>99999.000073</v>
      </c>
      <c r="AB73" s="10">
        <f t="shared" si="24"/>
        <v>16013.000073</v>
      </c>
      <c r="AC73" s="10">
        <f t="shared" si="36"/>
        <v>88</v>
      </c>
      <c r="AD73" s="10">
        <f t="shared" si="37"/>
        <v>16</v>
      </c>
      <c r="AE73" s="10">
        <f t="shared" si="38"/>
        <v>99999.000073</v>
      </c>
      <c r="AF73" s="10">
        <f t="shared" si="39"/>
        <v>16013.000073</v>
      </c>
      <c r="AG73" s="10">
        <f t="shared" si="40"/>
        <v>88</v>
      </c>
      <c r="AH73" s="10">
        <f t="shared" si="41"/>
        <v>16</v>
      </c>
    </row>
    <row r="74" spans="1:34" s="5" customFormat="1" ht="12.75">
      <c r="A74" s="5">
        <f>IF(N74="s",AC74,999)</f>
        <v>999</v>
      </c>
      <c r="B74" s="5">
        <f>IF(N74="m",AD74,999)</f>
        <v>30</v>
      </c>
      <c r="C74" s="5">
        <f>IF(N74="s",AG74,999)</f>
        <v>999</v>
      </c>
      <c r="D74" s="5">
        <f>IF(N74="m",AH74,999)</f>
        <v>30</v>
      </c>
      <c r="E74" s="41">
        <f>IF(N74="s",Y74,IF(N74="m",Z74,999))</f>
        <v>30</v>
      </c>
      <c r="F74" s="42">
        <v>77</v>
      </c>
      <c r="G74" s="43">
        <v>22642</v>
      </c>
      <c r="H74" s="44" t="s">
        <v>129</v>
      </c>
      <c r="I74" s="43">
        <v>2000</v>
      </c>
      <c r="J74" s="44" t="s">
        <v>101</v>
      </c>
      <c r="K74" s="47">
        <v>21.06</v>
      </c>
      <c r="L74" s="45">
        <v>19.48</v>
      </c>
      <c r="M74" s="46">
        <f>IF(AND(K74="NP",L74="NP"),"NP",IF(L74="NP",K74,IF(AND(K74="NP",L74=""),"NP",IF(K74="NP",L74,MIN(K74:L74)))))</f>
        <v>19.48</v>
      </c>
      <c r="N74" s="48" t="str">
        <f>IF(I74="","",IF(I74&gt;2000,"s","m"))</f>
        <v>m</v>
      </c>
      <c r="O74" s="9"/>
      <c r="P74" s="15">
        <f t="shared" si="25"/>
        <v>19.48</v>
      </c>
      <c r="Q74" s="15">
        <f t="shared" si="26"/>
        <v>40.54</v>
      </c>
      <c r="R74" s="15">
        <f t="shared" si="27"/>
        <v>9999</v>
      </c>
      <c r="S74" s="15">
        <f t="shared" si="28"/>
        <v>19.48</v>
      </c>
      <c r="T74" s="16">
        <f t="shared" si="29"/>
        <v>58000</v>
      </c>
      <c r="U74" s="16">
        <f t="shared" si="30"/>
        <v>30000</v>
      </c>
      <c r="V74" s="16">
        <f t="shared" si="31"/>
        <v>38</v>
      </c>
      <c r="W74" s="10">
        <f t="shared" si="32"/>
        <v>99999</v>
      </c>
      <c r="X74" s="10">
        <f t="shared" si="33"/>
        <v>30038</v>
      </c>
      <c r="Y74" s="10">
        <f t="shared" si="34"/>
        <v>58</v>
      </c>
      <c r="Z74" s="10">
        <f t="shared" si="35"/>
        <v>30</v>
      </c>
      <c r="AA74" s="10">
        <f t="shared" si="24"/>
        <v>99999.000074</v>
      </c>
      <c r="AB74" s="10">
        <f t="shared" si="24"/>
        <v>30038.000074</v>
      </c>
      <c r="AC74" s="10">
        <f t="shared" si="36"/>
        <v>89</v>
      </c>
      <c r="AD74" s="10">
        <f t="shared" si="37"/>
        <v>30</v>
      </c>
      <c r="AE74" s="10">
        <f t="shared" si="38"/>
        <v>99999.000074</v>
      </c>
      <c r="AF74" s="10">
        <f t="shared" si="39"/>
        <v>30038.000074</v>
      </c>
      <c r="AG74" s="10">
        <f t="shared" si="40"/>
        <v>89</v>
      </c>
      <c r="AH74" s="10">
        <f t="shared" si="41"/>
        <v>30</v>
      </c>
    </row>
    <row r="75" spans="1:34" s="5" customFormat="1" ht="13.5" thickBot="1">
      <c r="A75" s="5">
        <f>IF(N75="s",AC75,999)</f>
        <v>28</v>
      </c>
      <c r="B75" s="5">
        <f>IF(N75="m",AD75,999)</f>
        <v>999</v>
      </c>
      <c r="C75" s="5">
        <f>IF(N75="s",AG75,999)</f>
        <v>28</v>
      </c>
      <c r="D75" s="5">
        <f>IF(N75="m",AH75,999)</f>
        <v>999</v>
      </c>
      <c r="E75" s="33">
        <f>IF(N75="s",Y75,IF(N75="m",Z75,999))</f>
        <v>28</v>
      </c>
      <c r="F75" s="34">
        <v>78</v>
      </c>
      <c r="G75" s="43">
        <v>20052</v>
      </c>
      <c r="H75" s="44" t="s">
        <v>145</v>
      </c>
      <c r="I75" s="43">
        <v>2001</v>
      </c>
      <c r="J75" s="44" t="s">
        <v>97</v>
      </c>
      <c r="K75" s="47">
        <v>20.49</v>
      </c>
      <c r="L75" s="45">
        <v>20.55</v>
      </c>
      <c r="M75" s="46">
        <f>IF(AND(K75="NP",L75="NP"),"NP",IF(L75="NP",K75,IF(AND(K75="NP",L75=""),"NP",IF(K75="NP",L75,MIN(K75:L75)))))</f>
        <v>20.49</v>
      </c>
      <c r="N75" s="48" t="str">
        <f>IF(I75="","",IF(I75&gt;2000,"s","m"))</f>
        <v>s</v>
      </c>
      <c r="O75" s="9"/>
      <c r="P75" s="15">
        <f t="shared" si="25"/>
        <v>20.49</v>
      </c>
      <c r="Q75" s="15">
        <f t="shared" si="26"/>
        <v>41.04</v>
      </c>
      <c r="R75" s="15">
        <f t="shared" si="27"/>
        <v>20.49</v>
      </c>
      <c r="S75" s="15">
        <f t="shared" si="28"/>
        <v>9999</v>
      </c>
      <c r="T75" s="16">
        <f t="shared" si="29"/>
        <v>28000</v>
      </c>
      <c r="U75" s="16">
        <f t="shared" si="30"/>
        <v>52000</v>
      </c>
      <c r="V75" s="16">
        <f t="shared" si="31"/>
        <v>41</v>
      </c>
      <c r="W75" s="10">
        <f t="shared" si="32"/>
        <v>28041</v>
      </c>
      <c r="X75" s="10">
        <f t="shared" si="33"/>
        <v>99999</v>
      </c>
      <c r="Y75" s="10">
        <f t="shared" si="34"/>
        <v>28</v>
      </c>
      <c r="Z75" s="10">
        <f t="shared" si="35"/>
        <v>52</v>
      </c>
      <c r="AA75" s="10">
        <f t="shared" si="24"/>
        <v>28041.000075</v>
      </c>
      <c r="AB75" s="10">
        <f t="shared" si="24"/>
        <v>99999.000075</v>
      </c>
      <c r="AC75" s="10">
        <f t="shared" si="36"/>
        <v>28</v>
      </c>
      <c r="AD75" s="10">
        <f t="shared" si="37"/>
        <v>88</v>
      </c>
      <c r="AE75" s="10">
        <f t="shared" si="38"/>
        <v>28041.000075</v>
      </c>
      <c r="AF75" s="10">
        <f t="shared" si="39"/>
        <v>99999.000075</v>
      </c>
      <c r="AG75" s="10">
        <f t="shared" si="40"/>
        <v>28</v>
      </c>
      <c r="AH75" s="10">
        <f t="shared" si="41"/>
        <v>88</v>
      </c>
    </row>
    <row r="76" spans="1:34" s="5" customFormat="1" ht="12.75">
      <c r="A76" s="5">
        <f>IF(N76="s",AC76,999)</f>
        <v>17</v>
      </c>
      <c r="B76" s="5">
        <f>IF(N76="m",AD76,999)</f>
        <v>999</v>
      </c>
      <c r="C76" s="5">
        <f>IF(N76="s",AG76,999)</f>
        <v>17</v>
      </c>
      <c r="D76" s="5">
        <f>IF(N76="m",AH76,999)</f>
        <v>999</v>
      </c>
      <c r="E76" s="25">
        <f>IF(N76="s",Y76,IF(N76="m",Z76,999))</f>
        <v>17</v>
      </c>
      <c r="F76" s="26">
        <v>79</v>
      </c>
      <c r="G76" s="27">
        <v>41812</v>
      </c>
      <c r="H76" s="28" t="s">
        <v>146</v>
      </c>
      <c r="I76" s="27">
        <v>2001</v>
      </c>
      <c r="J76" s="28" t="s">
        <v>75</v>
      </c>
      <c r="K76" s="29">
        <v>22.86</v>
      </c>
      <c r="L76" s="30">
        <v>19.59</v>
      </c>
      <c r="M76" s="31">
        <f>IF(AND(K76="NP",L76="NP"),"NP",IF(L76="NP",K76,IF(AND(K76="NP",L76=""),"NP",IF(K76="NP",L76,MIN(K76:L76)))))</f>
        <v>19.59</v>
      </c>
      <c r="N76" s="32" t="str">
        <f>IF(I76="","",IF(I76&gt;2000,"s","m"))</f>
        <v>s</v>
      </c>
      <c r="O76" s="9"/>
      <c r="P76" s="15">
        <f t="shared" si="25"/>
        <v>19.59</v>
      </c>
      <c r="Q76" s="15">
        <f t="shared" si="26"/>
        <v>42.45</v>
      </c>
      <c r="R76" s="15">
        <f t="shared" si="27"/>
        <v>19.59</v>
      </c>
      <c r="S76" s="15">
        <f t="shared" si="28"/>
        <v>9999</v>
      </c>
      <c r="T76" s="16">
        <f t="shared" si="29"/>
        <v>17000</v>
      </c>
      <c r="U76" s="16">
        <f t="shared" si="30"/>
        <v>52000</v>
      </c>
      <c r="V76" s="16">
        <f t="shared" si="31"/>
        <v>52</v>
      </c>
      <c r="W76" s="10">
        <f t="shared" si="32"/>
        <v>17052</v>
      </c>
      <c r="X76" s="10">
        <f t="shared" si="33"/>
        <v>99999</v>
      </c>
      <c r="Y76" s="10">
        <f t="shared" si="34"/>
        <v>17</v>
      </c>
      <c r="Z76" s="10">
        <f t="shared" si="35"/>
        <v>52</v>
      </c>
      <c r="AA76" s="10">
        <f t="shared" si="24"/>
        <v>17052.000076</v>
      </c>
      <c r="AB76" s="10">
        <f t="shared" si="24"/>
        <v>99999.000076</v>
      </c>
      <c r="AC76" s="10">
        <f t="shared" si="36"/>
        <v>17</v>
      </c>
      <c r="AD76" s="10">
        <f t="shared" si="37"/>
        <v>89</v>
      </c>
      <c r="AE76" s="10">
        <f t="shared" si="38"/>
        <v>17052.000076</v>
      </c>
      <c r="AF76" s="10">
        <f t="shared" si="39"/>
        <v>99999.000076</v>
      </c>
      <c r="AG76" s="10">
        <f t="shared" si="40"/>
        <v>17</v>
      </c>
      <c r="AH76" s="10">
        <f t="shared" si="41"/>
        <v>89</v>
      </c>
    </row>
    <row r="77" spans="1:34" s="5" customFormat="1" ht="12.75">
      <c r="A77" s="5">
        <f>IF(N77="s",AC77,999)</f>
        <v>20</v>
      </c>
      <c r="B77" s="5">
        <f>IF(N77="m",AD77,999)</f>
        <v>999</v>
      </c>
      <c r="C77" s="5">
        <f>IF(N77="s",AG77,999)</f>
        <v>20</v>
      </c>
      <c r="D77" s="5">
        <f>IF(N77="m",AH77,999)</f>
        <v>999</v>
      </c>
      <c r="E77" s="41">
        <f>IF(N77="s",Y77,IF(N77="m",Z77,999))</f>
        <v>20</v>
      </c>
      <c r="F77" s="42">
        <v>80</v>
      </c>
      <c r="G77" s="43">
        <v>19172</v>
      </c>
      <c r="H77" s="44" t="s">
        <v>148</v>
      </c>
      <c r="I77" s="43">
        <v>2002</v>
      </c>
      <c r="J77" s="44" t="s">
        <v>149</v>
      </c>
      <c r="K77" s="47" t="s">
        <v>216</v>
      </c>
      <c r="L77" s="45">
        <v>20.17</v>
      </c>
      <c r="M77" s="46">
        <f>IF(AND(K77="NP",L77="NP"),"NP",IF(L77="NP",K77,IF(AND(K77="NP",L77=""),"NP",IF(K77="NP",L77,MIN(K77:L77)))))</f>
        <v>20.17</v>
      </c>
      <c r="N77" s="48" t="str">
        <f>IF(I77="","",IF(I77&gt;2000,"s","m"))</f>
        <v>s</v>
      </c>
      <c r="O77" s="9"/>
      <c r="P77" s="15">
        <f t="shared" si="25"/>
        <v>20.17</v>
      </c>
      <c r="Q77" s="15">
        <f t="shared" si="26"/>
        <v>520.17</v>
      </c>
      <c r="R77" s="15">
        <f t="shared" si="27"/>
        <v>20.17</v>
      </c>
      <c r="S77" s="15">
        <f t="shared" si="28"/>
        <v>9999</v>
      </c>
      <c r="T77" s="16">
        <f t="shared" si="29"/>
        <v>20000</v>
      </c>
      <c r="U77" s="16">
        <f t="shared" si="30"/>
        <v>52000</v>
      </c>
      <c r="V77" s="16">
        <f t="shared" si="31"/>
        <v>98</v>
      </c>
      <c r="W77" s="10">
        <f t="shared" si="32"/>
        <v>20098</v>
      </c>
      <c r="X77" s="10">
        <f t="shared" si="33"/>
        <v>99999</v>
      </c>
      <c r="Y77" s="10">
        <f t="shared" si="34"/>
        <v>20</v>
      </c>
      <c r="Z77" s="10">
        <f t="shared" si="35"/>
        <v>52</v>
      </c>
      <c r="AA77" s="10">
        <f t="shared" si="24"/>
        <v>20098.000077</v>
      </c>
      <c r="AB77" s="10">
        <f t="shared" si="24"/>
        <v>99999.000077</v>
      </c>
      <c r="AC77" s="10">
        <f t="shared" si="36"/>
        <v>20</v>
      </c>
      <c r="AD77" s="10">
        <f t="shared" si="37"/>
        <v>90</v>
      </c>
      <c r="AE77" s="10">
        <f t="shared" si="38"/>
        <v>20098.000077</v>
      </c>
      <c r="AF77" s="10">
        <f t="shared" si="39"/>
        <v>99999.000077</v>
      </c>
      <c r="AG77" s="10">
        <f t="shared" si="40"/>
        <v>20</v>
      </c>
      <c r="AH77" s="10">
        <f t="shared" si="41"/>
        <v>90</v>
      </c>
    </row>
    <row r="78" spans="1:34" s="5" customFormat="1" ht="13.5" thickBot="1">
      <c r="A78" s="5">
        <f>IF(N78="s",AC78,999)</f>
        <v>999</v>
      </c>
      <c r="B78" s="5">
        <f>IF(N78="m",AD78,999)</f>
        <v>43</v>
      </c>
      <c r="C78" s="5">
        <f>IF(N78="s",AG78,999)</f>
        <v>999</v>
      </c>
      <c r="D78" s="5">
        <f>IF(N78="m",AH78,999)</f>
        <v>43</v>
      </c>
      <c r="E78" s="33">
        <f>IF(N78="s",Y78,IF(N78="m",Z78,999))</f>
        <v>43</v>
      </c>
      <c r="F78" s="34">
        <v>81</v>
      </c>
      <c r="G78" s="35">
        <v>35342</v>
      </c>
      <c r="H78" s="36" t="s">
        <v>150</v>
      </c>
      <c r="I78" s="35">
        <v>1988</v>
      </c>
      <c r="J78" s="36" t="s">
        <v>99</v>
      </c>
      <c r="K78" s="37">
        <v>20.59</v>
      </c>
      <c r="L78" s="38">
        <v>20.58</v>
      </c>
      <c r="M78" s="39">
        <f>IF(AND(K78="NP",L78="NP"),"NP",IF(L78="NP",K78,IF(AND(K78="NP",L78=""),"NP",IF(K78="NP",L78,MIN(K78:L78)))))</f>
        <v>20.58</v>
      </c>
      <c r="N78" s="40" t="str">
        <f>IF(I78="","",IF(I78&gt;2000,"s","m"))</f>
        <v>m</v>
      </c>
      <c r="O78" s="9"/>
      <c r="P78" s="15">
        <f t="shared" si="25"/>
        <v>20.58</v>
      </c>
      <c r="Q78" s="15">
        <f t="shared" si="26"/>
        <v>41.17</v>
      </c>
      <c r="R78" s="15">
        <f t="shared" si="27"/>
        <v>9999</v>
      </c>
      <c r="S78" s="15">
        <f t="shared" si="28"/>
        <v>20.58</v>
      </c>
      <c r="T78" s="16">
        <f t="shared" si="29"/>
        <v>58000</v>
      </c>
      <c r="U78" s="16">
        <f t="shared" si="30"/>
        <v>43000</v>
      </c>
      <c r="V78" s="16">
        <f t="shared" si="31"/>
        <v>44</v>
      </c>
      <c r="W78" s="10">
        <f t="shared" si="32"/>
        <v>99999</v>
      </c>
      <c r="X78" s="10">
        <f t="shared" si="33"/>
        <v>43044</v>
      </c>
      <c r="Y78" s="10">
        <f t="shared" si="34"/>
        <v>58</v>
      </c>
      <c r="Z78" s="10">
        <f t="shared" si="35"/>
        <v>43</v>
      </c>
      <c r="AA78" s="10">
        <f t="shared" si="24"/>
        <v>99999.000078</v>
      </c>
      <c r="AB78" s="10">
        <f t="shared" si="24"/>
        <v>43044.000078</v>
      </c>
      <c r="AC78" s="10">
        <f t="shared" si="36"/>
        <v>90</v>
      </c>
      <c r="AD78" s="10">
        <f t="shared" si="37"/>
        <v>43</v>
      </c>
      <c r="AE78" s="10">
        <f t="shared" si="38"/>
        <v>99999.000078</v>
      </c>
      <c r="AF78" s="10">
        <f t="shared" si="39"/>
        <v>43044.000078</v>
      </c>
      <c r="AG78" s="10">
        <f t="shared" si="40"/>
        <v>90</v>
      </c>
      <c r="AH78" s="10">
        <f t="shared" si="41"/>
        <v>43</v>
      </c>
    </row>
    <row r="79" spans="1:34" s="5" customFormat="1" ht="12.75">
      <c r="A79" s="5">
        <f>IF(N79="s",AC79,999)</f>
        <v>46</v>
      </c>
      <c r="B79" s="5">
        <f>IF(N79="m",AD79,999)</f>
        <v>999</v>
      </c>
      <c r="C79" s="5">
        <f>IF(N79="s",AG79,999)</f>
        <v>46</v>
      </c>
      <c r="D79" s="5">
        <f>IF(N79="m",AH79,999)</f>
        <v>999</v>
      </c>
      <c r="E79" s="25">
        <f>IF(N79="s",Y79,IF(N79="m",Z79,999))</f>
        <v>46</v>
      </c>
      <c r="F79" s="26">
        <v>82</v>
      </c>
      <c r="G79" s="27">
        <v>50332</v>
      </c>
      <c r="H79" s="28" t="s">
        <v>152</v>
      </c>
      <c r="I79" s="27">
        <v>2001</v>
      </c>
      <c r="J79" s="28" t="s">
        <v>153</v>
      </c>
      <c r="K79" s="29">
        <v>29.08</v>
      </c>
      <c r="L79" s="30">
        <v>22.33</v>
      </c>
      <c r="M79" s="31">
        <f>IF(AND(K79="NP",L79="NP"),"NP",IF(L79="NP",K79,IF(AND(K79="NP",L79=""),"NP",IF(K79="NP",L79,MIN(K79:L79)))))</f>
        <v>22.33</v>
      </c>
      <c r="N79" s="32" t="str">
        <f>IF(I79="","",IF(I79&gt;2000,"s","m"))</f>
        <v>s</v>
      </c>
      <c r="O79" s="9"/>
      <c r="P79" s="15">
        <f t="shared" si="25"/>
        <v>22.33</v>
      </c>
      <c r="Q79" s="15">
        <f t="shared" si="26"/>
        <v>51.41</v>
      </c>
      <c r="R79" s="15">
        <f t="shared" si="27"/>
        <v>22.33</v>
      </c>
      <c r="S79" s="15">
        <f t="shared" si="28"/>
        <v>9999</v>
      </c>
      <c r="T79" s="16">
        <f t="shared" si="29"/>
        <v>46000</v>
      </c>
      <c r="U79" s="16">
        <f t="shared" si="30"/>
        <v>52000</v>
      </c>
      <c r="V79" s="16">
        <f t="shared" si="31"/>
        <v>76</v>
      </c>
      <c r="W79" s="10">
        <f t="shared" si="32"/>
        <v>46076</v>
      </c>
      <c r="X79" s="10">
        <f t="shared" si="33"/>
        <v>99999</v>
      </c>
      <c r="Y79" s="10">
        <f t="shared" si="34"/>
        <v>46</v>
      </c>
      <c r="Z79" s="10">
        <f t="shared" si="35"/>
        <v>52</v>
      </c>
      <c r="AA79" s="10">
        <f t="shared" si="24"/>
        <v>46076.000079</v>
      </c>
      <c r="AB79" s="10">
        <f t="shared" si="24"/>
        <v>99999.000079</v>
      </c>
      <c r="AC79" s="10">
        <f t="shared" si="36"/>
        <v>46</v>
      </c>
      <c r="AD79" s="10">
        <f t="shared" si="37"/>
        <v>91</v>
      </c>
      <c r="AE79" s="10">
        <f t="shared" si="38"/>
        <v>46076.000079</v>
      </c>
      <c r="AF79" s="10">
        <f t="shared" si="39"/>
        <v>99999.000079</v>
      </c>
      <c r="AG79" s="10">
        <f t="shared" si="40"/>
        <v>46</v>
      </c>
      <c r="AH79" s="10">
        <f t="shared" si="41"/>
        <v>91</v>
      </c>
    </row>
    <row r="80" spans="1:34" s="5" customFormat="1" ht="12.75">
      <c r="A80" s="5">
        <f>IF(N80="s",AC80,999)</f>
        <v>999</v>
      </c>
      <c r="B80" s="5">
        <f>IF(N80="m",AD80,999)</f>
        <v>2</v>
      </c>
      <c r="C80" s="5">
        <f>IF(N80="s",AG80,999)</f>
        <v>999</v>
      </c>
      <c r="D80" s="5">
        <f>IF(N80="m",AH80,999)</f>
        <v>2</v>
      </c>
      <c r="E80" s="41">
        <f>IF(N80="s",Y80,IF(N80="m",Z80,999))</f>
        <v>2</v>
      </c>
      <c r="F80" s="42">
        <v>83</v>
      </c>
      <c r="G80" s="43">
        <v>9652</v>
      </c>
      <c r="H80" s="44" t="s">
        <v>154</v>
      </c>
      <c r="I80" s="43">
        <v>1994</v>
      </c>
      <c r="J80" s="44" t="s">
        <v>155</v>
      </c>
      <c r="K80" s="47">
        <v>17.03</v>
      </c>
      <c r="L80" s="45" t="s">
        <v>216</v>
      </c>
      <c r="M80" s="46">
        <f>IF(AND(K80="NP",L80="NP"),"NP",IF(L80="NP",K80,IF(AND(K80="NP",L80=""),"NP",IF(K80="NP",L80,MIN(K80:L80)))))</f>
        <v>17.03</v>
      </c>
      <c r="N80" s="48" t="str">
        <f>IF(I80="","",IF(I80&gt;2000,"s","m"))</f>
        <v>m</v>
      </c>
      <c r="O80" s="9"/>
      <c r="P80" s="15">
        <f t="shared" si="25"/>
        <v>17.03</v>
      </c>
      <c r="Q80" s="15">
        <f t="shared" si="26"/>
        <v>517.03</v>
      </c>
      <c r="R80" s="15">
        <f t="shared" si="27"/>
        <v>9999</v>
      </c>
      <c r="S80" s="15">
        <f t="shared" si="28"/>
        <v>17.03</v>
      </c>
      <c r="T80" s="16">
        <f t="shared" si="29"/>
        <v>58000</v>
      </c>
      <c r="U80" s="16">
        <f t="shared" si="30"/>
        <v>2000</v>
      </c>
      <c r="V80" s="16">
        <f t="shared" si="31"/>
        <v>87</v>
      </c>
      <c r="W80" s="10">
        <f t="shared" si="32"/>
        <v>99999</v>
      </c>
      <c r="X80" s="10">
        <f t="shared" si="33"/>
        <v>2087</v>
      </c>
      <c r="Y80" s="10">
        <f t="shared" si="34"/>
        <v>58</v>
      </c>
      <c r="Z80" s="10">
        <f t="shared" si="35"/>
        <v>2</v>
      </c>
      <c r="AA80" s="10">
        <f t="shared" si="24"/>
        <v>99999.00008</v>
      </c>
      <c r="AB80" s="10">
        <f t="shared" si="24"/>
        <v>2087.00008</v>
      </c>
      <c r="AC80" s="10">
        <f t="shared" si="36"/>
        <v>91</v>
      </c>
      <c r="AD80" s="10">
        <f t="shared" si="37"/>
        <v>2</v>
      </c>
      <c r="AE80" s="10">
        <f t="shared" si="38"/>
        <v>99999.00008</v>
      </c>
      <c r="AF80" s="10">
        <f t="shared" si="39"/>
        <v>2087.00008</v>
      </c>
      <c r="AG80" s="10">
        <f t="shared" si="40"/>
        <v>91</v>
      </c>
      <c r="AH80" s="10">
        <f t="shared" si="41"/>
        <v>2</v>
      </c>
    </row>
    <row r="81" spans="1:34" s="5" customFormat="1" ht="13.5" thickBot="1">
      <c r="A81" s="5">
        <f>IF(N81="s",AC81,999)</f>
        <v>14</v>
      </c>
      <c r="B81" s="5">
        <f>IF(N81="m",AD81,999)</f>
        <v>999</v>
      </c>
      <c r="C81" s="5">
        <f>IF(N81="s",AG81,999)</f>
        <v>14</v>
      </c>
      <c r="D81" s="5">
        <f>IF(N81="m",AH81,999)</f>
        <v>999</v>
      </c>
      <c r="E81" s="33">
        <f>IF(N81="s",Y81,IF(N81="m",Z81,999))</f>
        <v>14</v>
      </c>
      <c r="F81" s="49">
        <v>84</v>
      </c>
      <c r="G81" s="35">
        <v>16632</v>
      </c>
      <c r="H81" s="36" t="s">
        <v>156</v>
      </c>
      <c r="I81" s="35">
        <v>2001</v>
      </c>
      <c r="J81" s="36" t="s">
        <v>157</v>
      </c>
      <c r="K81" s="37">
        <v>19.3</v>
      </c>
      <c r="L81" s="38">
        <v>19.36</v>
      </c>
      <c r="M81" s="39">
        <f>IF(AND(K81="NP",L81="NP"),"NP",IF(L81="NP",K81,IF(AND(K81="NP",L81=""),"NP",IF(K81="NP",L81,MIN(K81:L81)))))</f>
        <v>19.3</v>
      </c>
      <c r="N81" s="40" t="str">
        <f>IF(I81="","",IF(I81&gt;2000,"s","m"))</f>
        <v>s</v>
      </c>
      <c r="O81" s="9"/>
      <c r="P81" s="15">
        <f t="shared" si="25"/>
        <v>19.3</v>
      </c>
      <c r="Q81" s="15">
        <f t="shared" si="26"/>
        <v>38.66</v>
      </c>
      <c r="R81" s="15">
        <f t="shared" si="27"/>
        <v>19.3</v>
      </c>
      <c r="S81" s="15">
        <f t="shared" si="28"/>
        <v>9999</v>
      </c>
      <c r="T81" s="16">
        <f t="shared" si="29"/>
        <v>14000</v>
      </c>
      <c r="U81" s="16">
        <f t="shared" si="30"/>
        <v>52000</v>
      </c>
      <c r="V81" s="16">
        <f t="shared" si="31"/>
        <v>20</v>
      </c>
      <c r="W81" s="10">
        <f t="shared" si="32"/>
        <v>14020</v>
      </c>
      <c r="X81" s="10">
        <f t="shared" si="33"/>
        <v>99999</v>
      </c>
      <c r="Y81" s="10">
        <f t="shared" si="34"/>
        <v>14</v>
      </c>
      <c r="Z81" s="10">
        <f t="shared" si="35"/>
        <v>52</v>
      </c>
      <c r="AA81" s="10">
        <f t="shared" si="24"/>
        <v>14020.000081</v>
      </c>
      <c r="AB81" s="10">
        <f t="shared" si="24"/>
        <v>99999.000081</v>
      </c>
      <c r="AC81" s="10">
        <f t="shared" si="36"/>
        <v>14</v>
      </c>
      <c r="AD81" s="10">
        <f t="shared" si="37"/>
        <v>92</v>
      </c>
      <c r="AE81" s="10">
        <f t="shared" si="38"/>
        <v>14020.000081</v>
      </c>
      <c r="AF81" s="10">
        <f t="shared" si="39"/>
        <v>99999.000081</v>
      </c>
      <c r="AG81" s="10">
        <f t="shared" si="40"/>
        <v>14</v>
      </c>
      <c r="AH81" s="10">
        <f t="shared" si="41"/>
        <v>92</v>
      </c>
    </row>
    <row r="82" spans="1:34" s="5" customFormat="1" ht="12.75">
      <c r="A82" s="5">
        <f>IF(N82="s",AC82,999)</f>
        <v>33</v>
      </c>
      <c r="B82" s="5">
        <f>IF(N82="m",AD82,999)</f>
        <v>999</v>
      </c>
      <c r="C82" s="5">
        <f>IF(N82="s",AG82,999)</f>
        <v>33</v>
      </c>
      <c r="D82" s="5">
        <f>IF(N82="m",AH82,999)</f>
        <v>999</v>
      </c>
      <c r="E82" s="25">
        <f>IF(N82="s",Y82,IF(N82="m",Z82,999))</f>
        <v>33</v>
      </c>
      <c r="F82" s="26">
        <v>85</v>
      </c>
      <c r="G82" s="27">
        <v>37692</v>
      </c>
      <c r="H82" s="28" t="s">
        <v>158</v>
      </c>
      <c r="I82" s="27">
        <v>2001</v>
      </c>
      <c r="J82" s="28" t="s">
        <v>159</v>
      </c>
      <c r="K82" s="29">
        <v>21.08</v>
      </c>
      <c r="L82" s="30">
        <v>24.69</v>
      </c>
      <c r="M82" s="31">
        <f>IF(AND(K82="NP",L82="NP"),"NP",IF(L82="NP",K82,IF(AND(K82="NP",L82=""),"NP",IF(K82="NP",L82,MIN(K82:L82)))))</f>
        <v>21.08</v>
      </c>
      <c r="N82" s="32" t="str">
        <f>IF(I82="","",IF(I82&gt;2000,"s","m"))</f>
        <v>s</v>
      </c>
      <c r="O82" s="9"/>
      <c r="P82" s="15">
        <f t="shared" si="25"/>
        <v>21.08</v>
      </c>
      <c r="Q82" s="15">
        <f t="shared" si="26"/>
        <v>45.769999999999996</v>
      </c>
      <c r="R82" s="15">
        <f t="shared" si="27"/>
        <v>21.08</v>
      </c>
      <c r="S82" s="15">
        <f t="shared" si="28"/>
        <v>9999</v>
      </c>
      <c r="T82" s="16">
        <f t="shared" si="29"/>
        <v>32000</v>
      </c>
      <c r="U82" s="16">
        <f t="shared" si="30"/>
        <v>52000</v>
      </c>
      <c r="V82" s="16">
        <f t="shared" si="31"/>
        <v>68</v>
      </c>
      <c r="W82" s="10">
        <f t="shared" si="32"/>
        <v>32068</v>
      </c>
      <c r="X82" s="10">
        <f t="shared" si="33"/>
        <v>99999</v>
      </c>
      <c r="Y82" s="10">
        <f t="shared" si="34"/>
        <v>33</v>
      </c>
      <c r="Z82" s="10">
        <f t="shared" si="35"/>
        <v>52</v>
      </c>
      <c r="AA82" s="10">
        <f t="shared" si="24"/>
        <v>32068.000082</v>
      </c>
      <c r="AB82" s="10">
        <f t="shared" si="24"/>
        <v>99999.000082</v>
      </c>
      <c r="AC82" s="10">
        <f t="shared" si="36"/>
        <v>33</v>
      </c>
      <c r="AD82" s="10">
        <f t="shared" si="37"/>
        <v>93</v>
      </c>
      <c r="AE82" s="10">
        <f t="shared" si="38"/>
        <v>32068.000082</v>
      </c>
      <c r="AF82" s="10">
        <f t="shared" si="39"/>
        <v>99999.000082</v>
      </c>
      <c r="AG82" s="10">
        <f t="shared" si="40"/>
        <v>33</v>
      </c>
      <c r="AH82" s="10">
        <f t="shared" si="41"/>
        <v>93</v>
      </c>
    </row>
    <row r="83" spans="1:34" s="5" customFormat="1" ht="12.75">
      <c r="A83" s="5">
        <f>IF(N83="s",AC83,999)</f>
        <v>54</v>
      </c>
      <c r="B83" s="5">
        <f>IF(N83="m",AD83,999)</f>
        <v>999</v>
      </c>
      <c r="C83" s="5">
        <f>IF(N83="s",AG83,999)</f>
        <v>54</v>
      </c>
      <c r="D83" s="5">
        <f>IF(N83="m",AH83,999)</f>
        <v>999</v>
      </c>
      <c r="E83" s="41">
        <f>IF(N83="s",Y83,IF(N83="m",Z83,999))</f>
        <v>54</v>
      </c>
      <c r="F83" s="42">
        <v>86</v>
      </c>
      <c r="G83" s="43">
        <v>49562</v>
      </c>
      <c r="H83" s="44" t="s">
        <v>160</v>
      </c>
      <c r="I83" s="43">
        <v>2002</v>
      </c>
      <c r="J83" s="44" t="s">
        <v>161</v>
      </c>
      <c r="K83" s="47" t="s">
        <v>216</v>
      </c>
      <c r="L83" s="45">
        <v>35.97</v>
      </c>
      <c r="M83" s="46">
        <f>IF(AND(K83="NP",L83="NP"),"NP",IF(L83="NP",K83,IF(AND(K83="NP",L83=""),"NP",IF(K83="NP",L83,MIN(K83:L83)))))</f>
        <v>35.97</v>
      </c>
      <c r="N83" s="48" t="str">
        <f>IF(I83="","",IF(I83&gt;2000,"s","m"))</f>
        <v>s</v>
      </c>
      <c r="O83" s="9"/>
      <c r="P83" s="15">
        <f t="shared" si="25"/>
        <v>35.97</v>
      </c>
      <c r="Q83" s="15">
        <f t="shared" si="26"/>
        <v>535.97</v>
      </c>
      <c r="R83" s="15">
        <f t="shared" si="27"/>
        <v>35.97</v>
      </c>
      <c r="S83" s="15">
        <f t="shared" si="28"/>
        <v>9999</v>
      </c>
      <c r="T83" s="16">
        <f t="shared" si="29"/>
        <v>54000</v>
      </c>
      <c r="U83" s="16">
        <f t="shared" si="30"/>
        <v>52000</v>
      </c>
      <c r="V83" s="16">
        <f t="shared" si="31"/>
        <v>102</v>
      </c>
      <c r="W83" s="10">
        <f t="shared" si="32"/>
        <v>54102</v>
      </c>
      <c r="X83" s="10">
        <f t="shared" si="33"/>
        <v>99999</v>
      </c>
      <c r="Y83" s="10">
        <f t="shared" si="34"/>
        <v>54</v>
      </c>
      <c r="Z83" s="10">
        <f t="shared" si="35"/>
        <v>52</v>
      </c>
      <c r="AA83" s="10">
        <f t="shared" si="24"/>
        <v>54102.000083</v>
      </c>
      <c r="AB83" s="10">
        <f t="shared" si="24"/>
        <v>99999.000083</v>
      </c>
      <c r="AC83" s="10">
        <f t="shared" si="36"/>
        <v>54</v>
      </c>
      <c r="AD83" s="10">
        <f t="shared" si="37"/>
        <v>94</v>
      </c>
      <c r="AE83" s="10">
        <f t="shared" si="38"/>
        <v>54102.000083</v>
      </c>
      <c r="AF83" s="10">
        <f t="shared" si="39"/>
        <v>99999.000083</v>
      </c>
      <c r="AG83" s="10">
        <f t="shared" si="40"/>
        <v>54</v>
      </c>
      <c r="AH83" s="10">
        <f t="shared" si="41"/>
        <v>94</v>
      </c>
    </row>
    <row r="84" spans="1:34" s="5" customFormat="1" ht="13.5" thickBot="1">
      <c r="A84" s="5">
        <f>IF(N84="s",AC84,999)</f>
        <v>999</v>
      </c>
      <c r="B84" s="5">
        <f>IF(N84="m",AD84,999)</f>
        <v>12</v>
      </c>
      <c r="C84" s="5">
        <f>IF(N84="s",AG84,999)</f>
        <v>999</v>
      </c>
      <c r="D84" s="5">
        <f>IF(N84="m",AH84,999)</f>
        <v>12</v>
      </c>
      <c r="E84" s="33">
        <f>IF(N84="s",Y84,IF(N84="m",Z84,999))</f>
        <v>12</v>
      </c>
      <c r="F84" s="34">
        <v>87</v>
      </c>
      <c r="G84" s="35">
        <v>21882</v>
      </c>
      <c r="H84" s="36" t="s">
        <v>162</v>
      </c>
      <c r="I84" s="35">
        <v>1995</v>
      </c>
      <c r="J84" s="36" t="s">
        <v>163</v>
      </c>
      <c r="K84" s="37">
        <v>18.12</v>
      </c>
      <c r="L84" s="38">
        <v>18.09</v>
      </c>
      <c r="M84" s="39">
        <f>IF(AND(K84="NP",L84="NP"),"NP",IF(L84="NP",K84,IF(AND(K84="NP",L84=""),"NP",IF(K84="NP",L84,MIN(K84:L84)))))</f>
        <v>18.09</v>
      </c>
      <c r="N84" s="40" t="str">
        <f>IF(I84="","",IF(I84&gt;2000,"s","m"))</f>
        <v>m</v>
      </c>
      <c r="O84" s="9"/>
      <c r="P84" s="15">
        <f t="shared" si="25"/>
        <v>18.09</v>
      </c>
      <c r="Q84" s="15">
        <f t="shared" si="26"/>
        <v>36.21</v>
      </c>
      <c r="R84" s="15">
        <f t="shared" si="27"/>
        <v>9999</v>
      </c>
      <c r="S84" s="15">
        <f t="shared" si="28"/>
        <v>18.09</v>
      </c>
      <c r="T84" s="16">
        <f t="shared" si="29"/>
        <v>58000</v>
      </c>
      <c r="U84" s="16">
        <f t="shared" si="30"/>
        <v>12000</v>
      </c>
      <c r="V84" s="16">
        <f t="shared" si="31"/>
        <v>9</v>
      </c>
      <c r="W84" s="10">
        <f t="shared" si="32"/>
        <v>99999</v>
      </c>
      <c r="X84" s="10">
        <f t="shared" si="33"/>
        <v>12009</v>
      </c>
      <c r="Y84" s="10">
        <f t="shared" si="34"/>
        <v>58</v>
      </c>
      <c r="Z84" s="10">
        <f t="shared" si="35"/>
        <v>12</v>
      </c>
      <c r="AA84" s="10">
        <f t="shared" si="24"/>
        <v>99999.000084</v>
      </c>
      <c r="AB84" s="10">
        <f t="shared" si="24"/>
        <v>12009.000084</v>
      </c>
      <c r="AC84" s="10">
        <f t="shared" si="36"/>
        <v>92</v>
      </c>
      <c r="AD84" s="10">
        <f t="shared" si="37"/>
        <v>12</v>
      </c>
      <c r="AE84" s="10">
        <f t="shared" si="38"/>
        <v>99999.000084</v>
      </c>
      <c r="AF84" s="10">
        <f t="shared" si="39"/>
        <v>12009.000084</v>
      </c>
      <c r="AG84" s="10">
        <f t="shared" si="40"/>
        <v>92</v>
      </c>
      <c r="AH84" s="10">
        <f t="shared" si="41"/>
        <v>12</v>
      </c>
    </row>
    <row r="85" spans="1:34" s="5" customFormat="1" ht="12.75">
      <c r="A85" s="5">
        <f>IF(N85="s",AC85,999)</f>
        <v>999</v>
      </c>
      <c r="B85" s="5">
        <f>IF(N85="m",AD85,999)</f>
        <v>24</v>
      </c>
      <c r="C85" s="5">
        <f>IF(N85="s",AG85,999)</f>
        <v>999</v>
      </c>
      <c r="D85" s="5">
        <f>IF(N85="m",AH85,999)</f>
        <v>24</v>
      </c>
      <c r="E85" s="25">
        <f>IF(N85="s",Y85,IF(N85="m",Z85,999))</f>
        <v>24</v>
      </c>
      <c r="F85" s="26">
        <v>88</v>
      </c>
      <c r="G85" s="27">
        <v>2202</v>
      </c>
      <c r="H85" s="28" t="s">
        <v>164</v>
      </c>
      <c r="I85" s="27">
        <v>1990</v>
      </c>
      <c r="J85" s="28" t="s">
        <v>135</v>
      </c>
      <c r="K85" s="29">
        <v>19.1</v>
      </c>
      <c r="L85" s="30" t="s">
        <v>216</v>
      </c>
      <c r="M85" s="31">
        <f>IF(AND(K85="NP",L85="NP"),"NP",IF(L85="NP",K85,IF(AND(K85="NP",L85=""),"NP",IF(K85="NP",L85,MIN(K85:L85)))))</f>
        <v>19.1</v>
      </c>
      <c r="N85" s="32" t="str">
        <f>IF(I85="","",IF(I85&gt;2000,"s","m"))</f>
        <v>m</v>
      </c>
      <c r="O85" s="9"/>
      <c r="P85" s="15">
        <f t="shared" si="25"/>
        <v>19.1</v>
      </c>
      <c r="Q85" s="15">
        <f t="shared" si="26"/>
        <v>519.1</v>
      </c>
      <c r="R85" s="15">
        <f t="shared" si="27"/>
        <v>9999</v>
      </c>
      <c r="S85" s="15">
        <f t="shared" si="28"/>
        <v>19.1</v>
      </c>
      <c r="T85" s="16">
        <f t="shared" si="29"/>
        <v>58000</v>
      </c>
      <c r="U85" s="16">
        <f t="shared" si="30"/>
        <v>24000</v>
      </c>
      <c r="V85" s="16">
        <f t="shared" si="31"/>
        <v>94</v>
      </c>
      <c r="W85" s="10">
        <f t="shared" si="32"/>
        <v>99999</v>
      </c>
      <c r="X85" s="10">
        <f t="shared" si="33"/>
        <v>24094</v>
      </c>
      <c r="Y85" s="10">
        <f t="shared" si="34"/>
        <v>58</v>
      </c>
      <c r="Z85" s="10">
        <f t="shared" si="35"/>
        <v>24</v>
      </c>
      <c r="AA85" s="10">
        <f t="shared" si="24"/>
        <v>99999.000085</v>
      </c>
      <c r="AB85" s="10">
        <f t="shared" si="24"/>
        <v>24094.000085</v>
      </c>
      <c r="AC85" s="10">
        <f t="shared" si="36"/>
        <v>93</v>
      </c>
      <c r="AD85" s="10">
        <f t="shared" si="37"/>
        <v>24</v>
      </c>
      <c r="AE85" s="10">
        <f t="shared" si="38"/>
        <v>99999.000085</v>
      </c>
      <c r="AF85" s="10">
        <f t="shared" si="39"/>
        <v>24094.000085</v>
      </c>
      <c r="AG85" s="10">
        <f t="shared" si="40"/>
        <v>93</v>
      </c>
      <c r="AH85" s="10">
        <f t="shared" si="41"/>
        <v>24</v>
      </c>
    </row>
    <row r="86" spans="1:34" s="5" customFormat="1" ht="12.75">
      <c r="A86" s="5">
        <f>IF(N86="s",AC86,999)</f>
        <v>999</v>
      </c>
      <c r="B86" s="5">
        <f>IF(N86="m",AD86,999)</f>
        <v>5</v>
      </c>
      <c r="C86" s="5">
        <f>IF(N86="s",AG86,999)</f>
        <v>999</v>
      </c>
      <c r="D86" s="5">
        <f>IF(N86="m",AH86,999)</f>
        <v>5</v>
      </c>
      <c r="E86" s="41">
        <f>IF(N86="s",Y86,IF(N86="m",Z86,999))</f>
        <v>5</v>
      </c>
      <c r="F86" s="42">
        <v>89</v>
      </c>
      <c r="G86" s="43">
        <v>4172</v>
      </c>
      <c r="H86" s="44" t="s">
        <v>165</v>
      </c>
      <c r="I86" s="43">
        <v>1990</v>
      </c>
      <c r="J86" s="44" t="s">
        <v>166</v>
      </c>
      <c r="K86" s="47">
        <v>17.72</v>
      </c>
      <c r="L86" s="45">
        <v>17.3</v>
      </c>
      <c r="M86" s="46">
        <f>IF(AND(K86="NP",L86="NP"),"NP",IF(L86="NP",K86,IF(AND(K86="NP",L86=""),"NP",IF(K86="NP",L86,MIN(K86:L86)))))</f>
        <v>17.3</v>
      </c>
      <c r="N86" s="48" t="str">
        <f>IF(I86="","",IF(I86&gt;2000,"s","m"))</f>
        <v>m</v>
      </c>
      <c r="O86" s="9"/>
      <c r="P86" s="15">
        <f t="shared" si="25"/>
        <v>17.3</v>
      </c>
      <c r="Q86" s="15">
        <f t="shared" si="26"/>
        <v>35.019999999999996</v>
      </c>
      <c r="R86" s="15">
        <f t="shared" si="27"/>
        <v>9999</v>
      </c>
      <c r="S86" s="15">
        <f t="shared" si="28"/>
        <v>17.3</v>
      </c>
      <c r="T86" s="16">
        <f t="shared" si="29"/>
        <v>58000</v>
      </c>
      <c r="U86" s="16">
        <f t="shared" si="30"/>
        <v>5000</v>
      </c>
      <c r="V86" s="16">
        <f t="shared" si="31"/>
        <v>4</v>
      </c>
      <c r="W86" s="10">
        <f t="shared" si="32"/>
        <v>99999</v>
      </c>
      <c r="X86" s="10">
        <f t="shared" si="33"/>
        <v>5004</v>
      </c>
      <c r="Y86" s="10">
        <f t="shared" si="34"/>
        <v>58</v>
      </c>
      <c r="Z86" s="10">
        <f t="shared" si="35"/>
        <v>5</v>
      </c>
      <c r="AA86" s="10">
        <f t="shared" si="24"/>
        <v>99999.000086</v>
      </c>
      <c r="AB86" s="10">
        <f t="shared" si="24"/>
        <v>5004.000086</v>
      </c>
      <c r="AC86" s="10">
        <f t="shared" si="36"/>
        <v>94</v>
      </c>
      <c r="AD86" s="10">
        <f t="shared" si="37"/>
        <v>5</v>
      </c>
      <c r="AE86" s="10">
        <f t="shared" si="38"/>
        <v>99999.000086</v>
      </c>
      <c r="AF86" s="10">
        <f t="shared" si="39"/>
        <v>5004.000086</v>
      </c>
      <c r="AG86" s="10">
        <f t="shared" si="40"/>
        <v>94</v>
      </c>
      <c r="AH86" s="10">
        <f t="shared" si="41"/>
        <v>5</v>
      </c>
    </row>
    <row r="87" spans="1:34" s="5" customFormat="1" ht="13.5" thickBot="1">
      <c r="A87" s="5">
        <f>IF(N87="s",AC87,999)</f>
        <v>999</v>
      </c>
      <c r="B87" s="5">
        <f>IF(N87="m",AD87,999)</f>
        <v>8</v>
      </c>
      <c r="C87" s="5">
        <f>IF(N87="s",AG87,999)</f>
        <v>999</v>
      </c>
      <c r="D87" s="5">
        <f>IF(N87="m",AH87,999)</f>
        <v>8</v>
      </c>
      <c r="E87" s="33">
        <f>IF(N87="s",Y87,IF(N87="m",Z87,999))</f>
        <v>8</v>
      </c>
      <c r="F87" s="34">
        <v>90</v>
      </c>
      <c r="G87" s="35">
        <v>11782</v>
      </c>
      <c r="H87" s="36" t="s">
        <v>167</v>
      </c>
      <c r="I87" s="35">
        <v>1995</v>
      </c>
      <c r="J87" s="36" t="s">
        <v>168</v>
      </c>
      <c r="K87" s="37">
        <v>17.97</v>
      </c>
      <c r="L87" s="38">
        <v>17.54</v>
      </c>
      <c r="M87" s="39">
        <f>IF(AND(K87="NP",L87="NP"),"NP",IF(L87="NP",K87,IF(AND(K87="NP",L87=""),"NP",IF(K87="NP",L87,MIN(K87:L87)))))</f>
        <v>17.54</v>
      </c>
      <c r="N87" s="40" t="str">
        <f>IF(I87="","",IF(I87&gt;2000,"s","m"))</f>
        <v>m</v>
      </c>
      <c r="O87" s="9"/>
      <c r="P87" s="15">
        <f t="shared" si="25"/>
        <v>17.54</v>
      </c>
      <c r="Q87" s="15">
        <f t="shared" si="26"/>
        <v>35.51</v>
      </c>
      <c r="R87" s="15">
        <f t="shared" si="27"/>
        <v>9999</v>
      </c>
      <c r="S87" s="15">
        <f t="shared" si="28"/>
        <v>17.54</v>
      </c>
      <c r="T87" s="16">
        <f t="shared" si="29"/>
        <v>58000</v>
      </c>
      <c r="U87" s="16">
        <f t="shared" si="30"/>
        <v>8000</v>
      </c>
      <c r="V87" s="16">
        <f t="shared" si="31"/>
        <v>6</v>
      </c>
      <c r="W87" s="10">
        <f t="shared" si="32"/>
        <v>99999</v>
      </c>
      <c r="X87" s="10">
        <f t="shared" si="33"/>
        <v>8006</v>
      </c>
      <c r="Y87" s="10">
        <f t="shared" si="34"/>
        <v>58</v>
      </c>
      <c r="Z87" s="10">
        <f t="shared" si="35"/>
        <v>8</v>
      </c>
      <c r="AA87" s="10">
        <f aca="true" t="shared" si="42" ref="AA87:AB150">W87+ROW()*0.000001</f>
        <v>99999.000087</v>
      </c>
      <c r="AB87" s="10">
        <f t="shared" si="42"/>
        <v>8006.000087</v>
      </c>
      <c r="AC87" s="10">
        <f t="shared" si="36"/>
        <v>95</v>
      </c>
      <c r="AD87" s="10">
        <f t="shared" si="37"/>
        <v>8</v>
      </c>
      <c r="AE87" s="10">
        <f t="shared" si="38"/>
        <v>99999.000087</v>
      </c>
      <c r="AF87" s="10">
        <f t="shared" si="39"/>
        <v>8006.000087</v>
      </c>
      <c r="AG87" s="10">
        <f t="shared" si="40"/>
        <v>95</v>
      </c>
      <c r="AH87" s="10">
        <f t="shared" si="41"/>
        <v>8</v>
      </c>
    </row>
    <row r="88" spans="1:34" s="5" customFormat="1" ht="12.75">
      <c r="A88" s="5">
        <f>IF(N88="s",AC88,999)</f>
        <v>999</v>
      </c>
      <c r="B88" s="5">
        <f>IF(N88="m",AD88,999)</f>
        <v>4</v>
      </c>
      <c r="C88" s="5">
        <f>IF(N88="s",AG88,999)</f>
        <v>999</v>
      </c>
      <c r="D88" s="5">
        <f>IF(N88="m",AH88,999)</f>
        <v>4</v>
      </c>
      <c r="E88" s="25">
        <f>IF(N88="s",Y88,IF(N88="m",Z88,999))</f>
        <v>4</v>
      </c>
      <c r="F88" s="26">
        <v>91</v>
      </c>
      <c r="G88" s="27">
        <v>8402</v>
      </c>
      <c r="H88" s="28" t="s">
        <v>169</v>
      </c>
      <c r="I88" s="27">
        <v>1995</v>
      </c>
      <c r="J88" s="28" t="s">
        <v>113</v>
      </c>
      <c r="K88" s="29">
        <v>19.55</v>
      </c>
      <c r="L88" s="30">
        <v>17.25</v>
      </c>
      <c r="M88" s="31">
        <f>IF(AND(K88="NP",L88="NP"),"NP",IF(L88="NP",K88,IF(AND(K88="NP",L88=""),"NP",IF(K88="NP",L88,MIN(K88:L88)))))</f>
        <v>17.25</v>
      </c>
      <c r="N88" s="32" t="str">
        <f>IF(I88="","",IF(I88&gt;2000,"s","m"))</f>
        <v>m</v>
      </c>
      <c r="O88" s="9"/>
      <c r="P88" s="15">
        <f t="shared" si="25"/>
        <v>17.25</v>
      </c>
      <c r="Q88" s="15">
        <f t="shared" si="26"/>
        <v>36.8</v>
      </c>
      <c r="R88" s="15">
        <f t="shared" si="27"/>
        <v>9999</v>
      </c>
      <c r="S88" s="15">
        <f t="shared" si="28"/>
        <v>17.25</v>
      </c>
      <c r="T88" s="16">
        <f t="shared" si="29"/>
        <v>58000</v>
      </c>
      <c r="U88" s="16">
        <f t="shared" si="30"/>
        <v>4000</v>
      </c>
      <c r="V88" s="16">
        <f t="shared" si="31"/>
        <v>12</v>
      </c>
      <c r="W88" s="10">
        <f t="shared" si="32"/>
        <v>99999</v>
      </c>
      <c r="X88" s="10">
        <f t="shared" si="33"/>
        <v>4012</v>
      </c>
      <c r="Y88" s="10">
        <f t="shared" si="34"/>
        <v>58</v>
      </c>
      <c r="Z88" s="10">
        <f t="shared" si="35"/>
        <v>4</v>
      </c>
      <c r="AA88" s="10">
        <f t="shared" si="42"/>
        <v>99999.000088</v>
      </c>
      <c r="AB88" s="10">
        <f t="shared" si="42"/>
        <v>4012.000088</v>
      </c>
      <c r="AC88" s="10">
        <f t="shared" si="36"/>
        <v>96</v>
      </c>
      <c r="AD88" s="10">
        <f t="shared" si="37"/>
        <v>4</v>
      </c>
      <c r="AE88" s="10">
        <f t="shared" si="38"/>
        <v>99999.000088</v>
      </c>
      <c r="AF88" s="10">
        <f t="shared" si="39"/>
        <v>4012.000088</v>
      </c>
      <c r="AG88" s="10">
        <f t="shared" si="40"/>
        <v>96</v>
      </c>
      <c r="AH88" s="10">
        <f t="shared" si="41"/>
        <v>4</v>
      </c>
    </row>
    <row r="89" spans="1:34" s="5" customFormat="1" ht="12.75">
      <c r="A89" s="5">
        <f>IF(N89="s",AC89,999)</f>
        <v>999</v>
      </c>
      <c r="B89" s="5">
        <f>IF(N89="m",AD89,999)</f>
        <v>44</v>
      </c>
      <c r="C89" s="5">
        <f>IF(N89="s",AG89,999)</f>
        <v>999</v>
      </c>
      <c r="D89" s="5">
        <f>IF(N89="m",AH89,999)</f>
        <v>44</v>
      </c>
      <c r="E89" s="41">
        <f>IF(N89="s",Y89,IF(N89="m",Z89,999))</f>
        <v>44</v>
      </c>
      <c r="F89" s="42">
        <v>92</v>
      </c>
      <c r="G89" s="43">
        <v>7422</v>
      </c>
      <c r="H89" s="44" t="s">
        <v>170</v>
      </c>
      <c r="I89" s="43">
        <v>1994</v>
      </c>
      <c r="J89" s="44" t="s">
        <v>114</v>
      </c>
      <c r="K89" s="47">
        <v>26.91</v>
      </c>
      <c r="L89" s="45">
        <v>20.67</v>
      </c>
      <c r="M89" s="46">
        <f>IF(AND(K89="NP",L89="NP"),"NP",IF(L89="NP",K89,IF(AND(K89="NP",L89=""),"NP",IF(K89="NP",L89,MIN(K89:L89)))))</f>
        <v>20.67</v>
      </c>
      <c r="N89" s="48" t="str">
        <f>IF(I89="","",IF(I89&gt;2000,"s","m"))</f>
        <v>m</v>
      </c>
      <c r="O89" s="9"/>
      <c r="P89" s="15">
        <f t="shared" si="25"/>
        <v>20.67</v>
      </c>
      <c r="Q89" s="15">
        <f t="shared" si="26"/>
        <v>47.58</v>
      </c>
      <c r="R89" s="15">
        <f t="shared" si="27"/>
        <v>9999</v>
      </c>
      <c r="S89" s="15">
        <f t="shared" si="28"/>
        <v>20.67</v>
      </c>
      <c r="T89" s="16">
        <f t="shared" si="29"/>
        <v>58000</v>
      </c>
      <c r="U89" s="16">
        <f t="shared" si="30"/>
        <v>44000</v>
      </c>
      <c r="V89" s="16">
        <f t="shared" si="31"/>
        <v>73</v>
      </c>
      <c r="W89" s="10">
        <f t="shared" si="32"/>
        <v>99999</v>
      </c>
      <c r="X89" s="10">
        <f t="shared" si="33"/>
        <v>44073</v>
      </c>
      <c r="Y89" s="10">
        <f t="shared" si="34"/>
        <v>58</v>
      </c>
      <c r="Z89" s="10">
        <f t="shared" si="35"/>
        <v>44</v>
      </c>
      <c r="AA89" s="10">
        <f t="shared" si="42"/>
        <v>99999.000089</v>
      </c>
      <c r="AB89" s="10">
        <f t="shared" si="42"/>
        <v>44073.000089</v>
      </c>
      <c r="AC89" s="10">
        <f t="shared" si="36"/>
        <v>97</v>
      </c>
      <c r="AD89" s="10">
        <f t="shared" si="37"/>
        <v>44</v>
      </c>
      <c r="AE89" s="10">
        <f t="shared" si="38"/>
        <v>99999.000089</v>
      </c>
      <c r="AF89" s="10">
        <f t="shared" si="39"/>
        <v>44073.000089</v>
      </c>
      <c r="AG89" s="10">
        <f t="shared" si="40"/>
        <v>97</v>
      </c>
      <c r="AH89" s="10">
        <f t="shared" si="41"/>
        <v>44</v>
      </c>
    </row>
    <row r="90" spans="1:34" s="5" customFormat="1" ht="13.5" thickBot="1">
      <c r="A90" s="5">
        <f>IF(N90="s",AC90,999)</f>
        <v>52</v>
      </c>
      <c r="B90" s="5">
        <f>IF(N90="m",AD90,999)</f>
        <v>999</v>
      </c>
      <c r="C90" s="5">
        <f>IF(N90="s",AG90,999)</f>
        <v>52</v>
      </c>
      <c r="D90" s="5">
        <f>IF(N90="m",AH90,999)</f>
        <v>999</v>
      </c>
      <c r="E90" s="33">
        <f>IF(N90="s",Y90,IF(N90="m",Z90,999))</f>
        <v>52</v>
      </c>
      <c r="F90" s="34">
        <v>94</v>
      </c>
      <c r="G90" s="35">
        <v>52932</v>
      </c>
      <c r="H90" s="36" t="s">
        <v>171</v>
      </c>
      <c r="I90" s="35">
        <v>2002</v>
      </c>
      <c r="J90" s="36" t="s">
        <v>172</v>
      </c>
      <c r="K90" s="37">
        <v>26.88</v>
      </c>
      <c r="L90" s="38">
        <v>26.29</v>
      </c>
      <c r="M90" s="39">
        <f>IF(AND(K90="NP",L90="NP"),"NP",IF(L90="NP",K90,IF(AND(K90="NP",L90=""),"NP",IF(K90="NP",L90,MIN(K90:L90)))))</f>
        <v>26.29</v>
      </c>
      <c r="N90" s="40" t="str">
        <f>IF(I90="","",IF(I90&gt;2000,"s","m"))</f>
        <v>s</v>
      </c>
      <c r="O90" s="9"/>
      <c r="P90" s="15">
        <f t="shared" si="25"/>
        <v>26.29</v>
      </c>
      <c r="Q90" s="15">
        <f t="shared" si="26"/>
        <v>53.17</v>
      </c>
      <c r="R90" s="15">
        <f t="shared" si="27"/>
        <v>26.29</v>
      </c>
      <c r="S90" s="15">
        <f t="shared" si="28"/>
        <v>9999</v>
      </c>
      <c r="T90" s="16">
        <f t="shared" si="29"/>
        <v>52000</v>
      </c>
      <c r="U90" s="16">
        <f t="shared" si="30"/>
        <v>52000</v>
      </c>
      <c r="V90" s="16">
        <f t="shared" si="31"/>
        <v>79</v>
      </c>
      <c r="W90" s="10">
        <f t="shared" si="32"/>
        <v>52079</v>
      </c>
      <c r="X90" s="10">
        <f t="shared" si="33"/>
        <v>99999</v>
      </c>
      <c r="Y90" s="10">
        <f t="shared" si="34"/>
        <v>52</v>
      </c>
      <c r="Z90" s="10">
        <f t="shared" si="35"/>
        <v>52</v>
      </c>
      <c r="AA90" s="10">
        <f t="shared" si="42"/>
        <v>52079.00009</v>
      </c>
      <c r="AB90" s="10">
        <f t="shared" si="42"/>
        <v>99999.00009</v>
      </c>
      <c r="AC90" s="10">
        <f t="shared" si="36"/>
        <v>52</v>
      </c>
      <c r="AD90" s="10">
        <f t="shared" si="37"/>
        <v>95</v>
      </c>
      <c r="AE90" s="10">
        <f t="shared" si="38"/>
        <v>52079.00009</v>
      </c>
      <c r="AF90" s="10">
        <f t="shared" si="39"/>
        <v>99999.00009</v>
      </c>
      <c r="AG90" s="10">
        <f t="shared" si="40"/>
        <v>52</v>
      </c>
      <c r="AH90" s="10">
        <f t="shared" si="41"/>
        <v>95</v>
      </c>
    </row>
    <row r="91" spans="1:34" s="5" customFormat="1" ht="12.75">
      <c r="A91" s="5">
        <f>IF(N91="s",AC91,999)</f>
        <v>41</v>
      </c>
      <c r="B91" s="5">
        <f>IF(N91="m",AD91,999)</f>
        <v>999</v>
      </c>
      <c r="C91" s="5">
        <f>IF(N91="s",AG91,999)</f>
        <v>41</v>
      </c>
      <c r="D91" s="5">
        <f>IF(N91="m",AH91,999)</f>
        <v>999</v>
      </c>
      <c r="E91" s="25">
        <f>IF(N91="s",Y91,IF(N91="m",Z91,999))</f>
        <v>41</v>
      </c>
      <c r="F91" s="26">
        <v>95</v>
      </c>
      <c r="G91" s="27">
        <v>31592</v>
      </c>
      <c r="H91" s="28" t="s">
        <v>173</v>
      </c>
      <c r="I91" s="27">
        <v>2002</v>
      </c>
      <c r="J91" s="28" t="s">
        <v>93</v>
      </c>
      <c r="K91" s="29">
        <v>21.66</v>
      </c>
      <c r="L91" s="30">
        <v>30.79</v>
      </c>
      <c r="M91" s="31">
        <f>IF(AND(K91="NP",L91="NP"),"NP",IF(L91="NP",K91,IF(AND(K91="NP",L91=""),"NP",IF(K91="NP",L91,MIN(K91:L91)))))</f>
        <v>21.66</v>
      </c>
      <c r="N91" s="32" t="str">
        <f>IF(I91="","",IF(I91&gt;2000,"s","m"))</f>
        <v>s</v>
      </c>
      <c r="O91" s="9"/>
      <c r="P91" s="15">
        <f t="shared" si="25"/>
        <v>21.66</v>
      </c>
      <c r="Q91" s="15">
        <f t="shared" si="26"/>
        <v>52.45</v>
      </c>
      <c r="R91" s="15">
        <f t="shared" si="27"/>
        <v>21.66</v>
      </c>
      <c r="S91" s="15">
        <f t="shared" si="28"/>
        <v>9999</v>
      </c>
      <c r="T91" s="16">
        <f t="shared" si="29"/>
        <v>40000</v>
      </c>
      <c r="U91" s="16">
        <f t="shared" si="30"/>
        <v>52000</v>
      </c>
      <c r="V91" s="16">
        <f t="shared" si="31"/>
        <v>77</v>
      </c>
      <c r="W91" s="10">
        <f t="shared" si="32"/>
        <v>40077</v>
      </c>
      <c r="X91" s="10">
        <f t="shared" si="33"/>
        <v>99999</v>
      </c>
      <c r="Y91" s="10">
        <f t="shared" si="34"/>
        <v>41</v>
      </c>
      <c r="Z91" s="10">
        <f t="shared" si="35"/>
        <v>52</v>
      </c>
      <c r="AA91" s="10">
        <f t="shared" si="42"/>
        <v>40077.000091</v>
      </c>
      <c r="AB91" s="10">
        <f t="shared" si="42"/>
        <v>99999.000091</v>
      </c>
      <c r="AC91" s="10">
        <f t="shared" si="36"/>
        <v>41</v>
      </c>
      <c r="AD91" s="10">
        <f t="shared" si="37"/>
        <v>96</v>
      </c>
      <c r="AE91" s="10">
        <f t="shared" si="38"/>
        <v>40077.000091</v>
      </c>
      <c r="AF91" s="10">
        <f t="shared" si="39"/>
        <v>99999.000091</v>
      </c>
      <c r="AG91" s="10">
        <f t="shared" si="40"/>
        <v>41</v>
      </c>
      <c r="AH91" s="10">
        <f t="shared" si="41"/>
        <v>96</v>
      </c>
    </row>
    <row r="92" spans="1:34" s="5" customFormat="1" ht="12.75">
      <c r="A92" s="5">
        <f>IF(N92="s",AC92,999)</f>
        <v>999</v>
      </c>
      <c r="B92" s="5">
        <f>IF(N92="m",AD92,999)</f>
        <v>33</v>
      </c>
      <c r="C92" s="5">
        <f>IF(N92="s",AG92,999)</f>
        <v>999</v>
      </c>
      <c r="D92" s="5">
        <f>IF(N92="m",AH92,999)</f>
        <v>33</v>
      </c>
      <c r="E92" s="41">
        <f>IF(N92="s",Y92,IF(N92="m",Z92,999))</f>
        <v>33</v>
      </c>
      <c r="F92" s="42">
        <v>96</v>
      </c>
      <c r="G92" s="43">
        <v>21622</v>
      </c>
      <c r="H92" s="44" t="s">
        <v>174</v>
      </c>
      <c r="I92" s="43">
        <v>2000</v>
      </c>
      <c r="J92" s="44" t="s">
        <v>95</v>
      </c>
      <c r="K92" s="47">
        <v>21.26</v>
      </c>
      <c r="L92" s="45">
        <v>19.81</v>
      </c>
      <c r="M92" s="46">
        <f>IF(AND(K92="NP",L92="NP"),"NP",IF(L92="NP",K92,IF(AND(K92="NP",L92=""),"NP",IF(K92="NP",L92,MIN(K92:L92)))))</f>
        <v>19.81</v>
      </c>
      <c r="N92" s="48" t="str">
        <f>IF(I92="","",IF(I92&gt;2000,"s","m"))</f>
        <v>m</v>
      </c>
      <c r="O92" s="9"/>
      <c r="P92" s="15">
        <f t="shared" si="25"/>
        <v>19.81</v>
      </c>
      <c r="Q92" s="15">
        <f t="shared" si="26"/>
        <v>41.07</v>
      </c>
      <c r="R92" s="15">
        <f t="shared" si="27"/>
        <v>9999</v>
      </c>
      <c r="S92" s="15">
        <f t="shared" si="28"/>
        <v>19.81</v>
      </c>
      <c r="T92" s="16">
        <f t="shared" si="29"/>
        <v>58000</v>
      </c>
      <c r="U92" s="16">
        <f t="shared" si="30"/>
        <v>32000</v>
      </c>
      <c r="V92" s="16">
        <f t="shared" si="31"/>
        <v>43</v>
      </c>
      <c r="W92" s="10">
        <f t="shared" si="32"/>
        <v>99999</v>
      </c>
      <c r="X92" s="10">
        <f t="shared" si="33"/>
        <v>32043</v>
      </c>
      <c r="Y92" s="10">
        <f t="shared" si="34"/>
        <v>58</v>
      </c>
      <c r="Z92" s="10">
        <f t="shared" si="35"/>
        <v>33</v>
      </c>
      <c r="AA92" s="10">
        <f t="shared" si="42"/>
        <v>99999.000092</v>
      </c>
      <c r="AB92" s="10">
        <f t="shared" si="42"/>
        <v>32043.000092</v>
      </c>
      <c r="AC92" s="10">
        <f t="shared" si="36"/>
        <v>98</v>
      </c>
      <c r="AD92" s="10">
        <f t="shared" si="37"/>
        <v>33</v>
      </c>
      <c r="AE92" s="10">
        <f t="shared" si="38"/>
        <v>99999.000092</v>
      </c>
      <c r="AF92" s="10">
        <f t="shared" si="39"/>
        <v>32043.000092</v>
      </c>
      <c r="AG92" s="10">
        <f t="shared" si="40"/>
        <v>98</v>
      </c>
      <c r="AH92" s="10">
        <f t="shared" si="41"/>
        <v>33</v>
      </c>
    </row>
    <row r="93" spans="1:34" s="5" customFormat="1" ht="13.5" thickBot="1">
      <c r="A93" s="5">
        <f>IF(N93="s",AC93,999)</f>
        <v>45</v>
      </c>
      <c r="B93" s="5">
        <f>IF(N93="m",AD93,999)</f>
        <v>999</v>
      </c>
      <c r="C93" s="5">
        <f>IF(N93="s",AG93,999)</f>
        <v>45</v>
      </c>
      <c r="D93" s="5">
        <f>IF(N93="m",AH93,999)</f>
        <v>999</v>
      </c>
      <c r="E93" s="33">
        <f>IF(N93="s",Y93,IF(N93="m",Z93,999))</f>
        <v>45</v>
      </c>
      <c r="F93" s="34">
        <v>97</v>
      </c>
      <c r="G93" s="35">
        <v>31822</v>
      </c>
      <c r="H93" s="36" t="s">
        <v>176</v>
      </c>
      <c r="I93" s="35">
        <v>2001</v>
      </c>
      <c r="J93" s="36" t="s">
        <v>144</v>
      </c>
      <c r="K93" s="37">
        <v>22.15</v>
      </c>
      <c r="L93" s="38" t="s">
        <v>216</v>
      </c>
      <c r="M93" s="39">
        <f>IF(AND(K93="NP",L93="NP"),"NP",IF(L93="NP",K93,IF(AND(K93="NP",L93=""),"NP",IF(K93="NP",L93,MIN(K93:L93)))))</f>
        <v>22.15</v>
      </c>
      <c r="N93" s="40" t="str">
        <f>IF(I93="","",IF(I93&gt;2000,"s","m"))</f>
        <v>s</v>
      </c>
      <c r="O93" s="9"/>
      <c r="P93" s="15">
        <f t="shared" si="25"/>
        <v>22.15</v>
      </c>
      <c r="Q93" s="15">
        <f t="shared" si="26"/>
        <v>522.15</v>
      </c>
      <c r="R93" s="15">
        <f t="shared" si="27"/>
        <v>22.15</v>
      </c>
      <c r="S93" s="15">
        <f t="shared" si="28"/>
        <v>9999</v>
      </c>
      <c r="T93" s="16">
        <f t="shared" si="29"/>
        <v>45000</v>
      </c>
      <c r="U93" s="16">
        <f t="shared" si="30"/>
        <v>52000</v>
      </c>
      <c r="V93" s="16">
        <f t="shared" si="31"/>
        <v>100</v>
      </c>
      <c r="W93" s="10">
        <f t="shared" si="32"/>
        <v>45100</v>
      </c>
      <c r="X93" s="10">
        <f t="shared" si="33"/>
        <v>99999</v>
      </c>
      <c r="Y93" s="10">
        <f t="shared" si="34"/>
        <v>45</v>
      </c>
      <c r="Z93" s="10">
        <f t="shared" si="35"/>
        <v>52</v>
      </c>
      <c r="AA93" s="10">
        <f t="shared" si="42"/>
        <v>45100.000093</v>
      </c>
      <c r="AB93" s="10">
        <f t="shared" si="42"/>
        <v>99999.000093</v>
      </c>
      <c r="AC93" s="10">
        <f t="shared" si="36"/>
        <v>45</v>
      </c>
      <c r="AD93" s="10">
        <f t="shared" si="37"/>
        <v>97</v>
      </c>
      <c r="AE93" s="10">
        <f t="shared" si="38"/>
        <v>45100.000093</v>
      </c>
      <c r="AF93" s="10">
        <f t="shared" si="39"/>
        <v>99999.000093</v>
      </c>
      <c r="AG93" s="10">
        <f t="shared" si="40"/>
        <v>45</v>
      </c>
      <c r="AH93" s="10">
        <f t="shared" si="41"/>
        <v>97</v>
      </c>
    </row>
    <row r="94" spans="1:34" s="5" customFormat="1" ht="12.75">
      <c r="A94" s="5">
        <f>IF(N94="s",AC94,999)</f>
        <v>38</v>
      </c>
      <c r="B94" s="5">
        <f>IF(N94="m",AD94,999)</f>
        <v>999</v>
      </c>
      <c r="C94" s="5">
        <f>IF(N94="s",AG94,999)</f>
        <v>38</v>
      </c>
      <c r="D94" s="5">
        <f>IF(N94="m",AH94,999)</f>
        <v>999</v>
      </c>
      <c r="E94" s="25">
        <f>IF(N94="s",Y94,IF(N94="m",Z94,999))</f>
        <v>38</v>
      </c>
      <c r="F94" s="26">
        <v>98</v>
      </c>
      <c r="G94" s="27">
        <v>52092</v>
      </c>
      <c r="H94" s="28" t="s">
        <v>177</v>
      </c>
      <c r="I94" s="27">
        <v>2002</v>
      </c>
      <c r="J94" s="28" t="s">
        <v>97</v>
      </c>
      <c r="K94" s="29">
        <v>21.52</v>
      </c>
      <c r="L94" s="30">
        <v>23.25</v>
      </c>
      <c r="M94" s="31">
        <f>IF(AND(K94="NP",L94="NP"),"NP",IF(L94="NP",K94,IF(AND(K94="NP",L94=""),"NP",IF(K94="NP",L94,MIN(K94:L94)))))</f>
        <v>21.52</v>
      </c>
      <c r="N94" s="32" t="str">
        <f>IF(I94="","",IF(I94&gt;2000,"s","m"))</f>
        <v>s</v>
      </c>
      <c r="O94" s="9"/>
      <c r="P94" s="15">
        <f t="shared" si="25"/>
        <v>21.52</v>
      </c>
      <c r="Q94" s="15">
        <f t="shared" si="26"/>
        <v>44.769999999999996</v>
      </c>
      <c r="R94" s="15">
        <f t="shared" si="27"/>
        <v>21.52</v>
      </c>
      <c r="S94" s="15">
        <f t="shared" si="28"/>
        <v>9999</v>
      </c>
      <c r="T94" s="16">
        <f t="shared" si="29"/>
        <v>38000</v>
      </c>
      <c r="U94" s="16">
        <f t="shared" si="30"/>
        <v>52000</v>
      </c>
      <c r="V94" s="16">
        <f t="shared" si="31"/>
        <v>62</v>
      </c>
      <c r="W94" s="10">
        <f t="shared" si="32"/>
        <v>38062</v>
      </c>
      <c r="X94" s="10">
        <f t="shared" si="33"/>
        <v>99999</v>
      </c>
      <c r="Y94" s="10">
        <f t="shared" si="34"/>
        <v>38</v>
      </c>
      <c r="Z94" s="10">
        <f t="shared" si="35"/>
        <v>52</v>
      </c>
      <c r="AA94" s="10">
        <f t="shared" si="42"/>
        <v>38062.000094</v>
      </c>
      <c r="AB94" s="10">
        <f t="shared" si="42"/>
        <v>99999.000094</v>
      </c>
      <c r="AC94" s="10">
        <f t="shared" si="36"/>
        <v>38</v>
      </c>
      <c r="AD94" s="10">
        <f t="shared" si="37"/>
        <v>98</v>
      </c>
      <c r="AE94" s="10">
        <f t="shared" si="38"/>
        <v>38062.000094</v>
      </c>
      <c r="AF94" s="10">
        <f t="shared" si="39"/>
        <v>99999.000094</v>
      </c>
      <c r="AG94" s="10">
        <f t="shared" si="40"/>
        <v>38</v>
      </c>
      <c r="AH94" s="10">
        <f t="shared" si="41"/>
        <v>98</v>
      </c>
    </row>
    <row r="95" spans="1:34" s="5" customFormat="1" ht="12.75">
      <c r="A95" s="5">
        <f>IF(N95="s",AC95,999)</f>
        <v>999</v>
      </c>
      <c r="B95" s="5">
        <f>IF(N95="m",AD95,999)</f>
        <v>25</v>
      </c>
      <c r="C95" s="5">
        <f>IF(N95="s",AG95,999)</f>
        <v>999</v>
      </c>
      <c r="D95" s="5">
        <f>IF(N95="m",AH95,999)</f>
        <v>25</v>
      </c>
      <c r="E95" s="41">
        <f>IF(N95="s",Y95,IF(N95="m",Z95,999))</f>
        <v>25</v>
      </c>
      <c r="F95" s="42">
        <v>99</v>
      </c>
      <c r="G95" s="43">
        <v>17562</v>
      </c>
      <c r="H95" s="44" t="s">
        <v>178</v>
      </c>
      <c r="I95" s="43">
        <v>2000</v>
      </c>
      <c r="J95" s="44" t="s">
        <v>179</v>
      </c>
      <c r="K95" s="47">
        <v>24.03</v>
      </c>
      <c r="L95" s="45">
        <v>19.31</v>
      </c>
      <c r="M95" s="46">
        <f>IF(AND(K95="NP",L95="NP"),"NP",IF(L95="NP",K95,IF(AND(K95="NP",L95=""),"NP",IF(K95="NP",L95,MIN(K95:L95)))))</f>
        <v>19.31</v>
      </c>
      <c r="N95" s="48" t="str">
        <f>IF(I95="","",IF(I95&gt;2000,"s","m"))</f>
        <v>m</v>
      </c>
      <c r="O95" s="9"/>
      <c r="P95" s="15">
        <f t="shared" si="25"/>
        <v>19.31</v>
      </c>
      <c r="Q95" s="15">
        <f t="shared" si="26"/>
        <v>43.34</v>
      </c>
      <c r="R95" s="15">
        <f t="shared" si="27"/>
        <v>9999</v>
      </c>
      <c r="S95" s="15">
        <f t="shared" si="28"/>
        <v>19.31</v>
      </c>
      <c r="T95" s="16">
        <f t="shared" si="29"/>
        <v>58000</v>
      </c>
      <c r="U95" s="16">
        <f t="shared" si="30"/>
        <v>25000</v>
      </c>
      <c r="V95" s="16">
        <f t="shared" si="31"/>
        <v>55</v>
      </c>
      <c r="W95" s="10">
        <f t="shared" si="32"/>
        <v>99999</v>
      </c>
      <c r="X95" s="10">
        <f t="shared" si="33"/>
        <v>25055</v>
      </c>
      <c r="Y95" s="10">
        <f t="shared" si="34"/>
        <v>58</v>
      </c>
      <c r="Z95" s="10">
        <f t="shared" si="35"/>
        <v>25</v>
      </c>
      <c r="AA95" s="10">
        <f t="shared" si="42"/>
        <v>99999.000095</v>
      </c>
      <c r="AB95" s="10">
        <f t="shared" si="42"/>
        <v>25055.000095</v>
      </c>
      <c r="AC95" s="10">
        <f t="shared" si="36"/>
        <v>99</v>
      </c>
      <c r="AD95" s="10">
        <f t="shared" si="37"/>
        <v>25</v>
      </c>
      <c r="AE95" s="10">
        <f t="shared" si="38"/>
        <v>99999.000095</v>
      </c>
      <c r="AF95" s="10">
        <f t="shared" si="39"/>
        <v>25055.000095</v>
      </c>
      <c r="AG95" s="10">
        <f t="shared" si="40"/>
        <v>99</v>
      </c>
      <c r="AH95" s="10">
        <f t="shared" si="41"/>
        <v>25</v>
      </c>
    </row>
    <row r="96" spans="1:34" s="5" customFormat="1" ht="13.5" thickBot="1">
      <c r="A96" s="5">
        <f>IF(N96="s",AC96,999)</f>
        <v>999</v>
      </c>
      <c r="B96" s="5">
        <f>IF(N96="m",AD96,999)</f>
        <v>32</v>
      </c>
      <c r="C96" s="5">
        <f>IF(N96="s",AG96,999)</f>
        <v>999</v>
      </c>
      <c r="D96" s="5">
        <f>IF(N96="m",AH96,999)</f>
        <v>32</v>
      </c>
      <c r="E96" s="33">
        <f>IF(N96="s",Y96,IF(N96="m",Z96,999))</f>
        <v>32</v>
      </c>
      <c r="F96" s="34">
        <v>100</v>
      </c>
      <c r="G96" s="35">
        <v>11622</v>
      </c>
      <c r="H96" s="36" t="s">
        <v>181</v>
      </c>
      <c r="I96" s="35">
        <v>1996</v>
      </c>
      <c r="J96" s="36" t="s">
        <v>149</v>
      </c>
      <c r="K96" s="37">
        <v>19.81</v>
      </c>
      <c r="L96" s="38">
        <v>20.04</v>
      </c>
      <c r="M96" s="39">
        <f>IF(AND(K96="NP",L96="NP"),"NP",IF(L96="NP",K96,IF(AND(K96="NP",L96=""),"NP",IF(K96="NP",L96,MIN(K96:L96)))))</f>
        <v>19.81</v>
      </c>
      <c r="N96" s="40" t="str">
        <f>IF(I96="","",IF(I96&gt;2000,"s","m"))</f>
        <v>m</v>
      </c>
      <c r="O96" s="9"/>
      <c r="P96" s="15">
        <f t="shared" si="25"/>
        <v>19.81</v>
      </c>
      <c r="Q96" s="15">
        <f t="shared" si="26"/>
        <v>39.849999999999994</v>
      </c>
      <c r="R96" s="15">
        <f t="shared" si="27"/>
        <v>9999</v>
      </c>
      <c r="S96" s="15">
        <f t="shared" si="28"/>
        <v>19.81</v>
      </c>
      <c r="T96" s="16">
        <f t="shared" si="29"/>
        <v>58000</v>
      </c>
      <c r="U96" s="16">
        <f t="shared" si="30"/>
        <v>32000</v>
      </c>
      <c r="V96" s="16">
        <f t="shared" si="31"/>
        <v>29</v>
      </c>
      <c r="W96" s="10">
        <f t="shared" si="32"/>
        <v>99999</v>
      </c>
      <c r="X96" s="10">
        <f t="shared" si="33"/>
        <v>32029</v>
      </c>
      <c r="Y96" s="10">
        <f t="shared" si="34"/>
        <v>58</v>
      </c>
      <c r="Z96" s="10">
        <f t="shared" si="35"/>
        <v>32</v>
      </c>
      <c r="AA96" s="10">
        <f t="shared" si="42"/>
        <v>99999.000096</v>
      </c>
      <c r="AB96" s="10">
        <f t="shared" si="42"/>
        <v>32029.000096</v>
      </c>
      <c r="AC96" s="10">
        <f t="shared" si="36"/>
        <v>100</v>
      </c>
      <c r="AD96" s="10">
        <f t="shared" si="37"/>
        <v>32</v>
      </c>
      <c r="AE96" s="10">
        <f t="shared" si="38"/>
        <v>99999.000096</v>
      </c>
      <c r="AF96" s="10">
        <f t="shared" si="39"/>
        <v>32029.000096</v>
      </c>
      <c r="AG96" s="10">
        <f t="shared" si="40"/>
        <v>100</v>
      </c>
      <c r="AH96" s="10">
        <f t="shared" si="41"/>
        <v>32</v>
      </c>
    </row>
    <row r="97" spans="1:34" s="5" customFormat="1" ht="12.75">
      <c r="A97" s="5">
        <f>IF(N97="s",AC97,999)</f>
        <v>999</v>
      </c>
      <c r="B97" s="5">
        <f>IF(N97="m",AD97,999)</f>
        <v>46</v>
      </c>
      <c r="C97" s="5">
        <f>IF(N97="s",AG97,999)</f>
        <v>999</v>
      </c>
      <c r="D97" s="5">
        <f>IF(N97="m",AH97,999)</f>
        <v>46</v>
      </c>
      <c r="E97" s="25">
        <f>IF(N97="s",Y97,IF(N97="m",Z97,999))</f>
        <v>46</v>
      </c>
      <c r="F97" s="26">
        <v>101</v>
      </c>
      <c r="G97" s="27">
        <v>27062</v>
      </c>
      <c r="H97" s="28" t="s">
        <v>182</v>
      </c>
      <c r="I97" s="27">
        <v>1998</v>
      </c>
      <c r="J97" s="28" t="s">
        <v>99</v>
      </c>
      <c r="K97" s="29">
        <v>22.45</v>
      </c>
      <c r="L97" s="30">
        <v>22.38</v>
      </c>
      <c r="M97" s="31">
        <f>IF(AND(K97="NP",L97="NP"),"NP",IF(L97="NP",K97,IF(AND(K97="NP",L97=""),"NP",IF(K97="NP",L97,MIN(K97:L97)))))</f>
        <v>22.38</v>
      </c>
      <c r="N97" s="32" t="str">
        <f>IF(I97="","",IF(I97&gt;2000,"s","m"))</f>
        <v>m</v>
      </c>
      <c r="O97" s="9"/>
      <c r="P97" s="15">
        <f t="shared" si="25"/>
        <v>22.38</v>
      </c>
      <c r="Q97" s="15">
        <f t="shared" si="26"/>
        <v>44.83</v>
      </c>
      <c r="R97" s="15">
        <f t="shared" si="27"/>
        <v>9999</v>
      </c>
      <c r="S97" s="15">
        <f t="shared" si="28"/>
        <v>22.38</v>
      </c>
      <c r="T97" s="16">
        <f t="shared" si="29"/>
        <v>58000</v>
      </c>
      <c r="U97" s="16">
        <f t="shared" si="30"/>
        <v>46000</v>
      </c>
      <c r="V97" s="16">
        <f t="shared" si="31"/>
        <v>63</v>
      </c>
      <c r="W97" s="10">
        <f t="shared" si="32"/>
        <v>99999</v>
      </c>
      <c r="X97" s="10">
        <f t="shared" si="33"/>
        <v>46063</v>
      </c>
      <c r="Y97" s="10">
        <f t="shared" si="34"/>
        <v>58</v>
      </c>
      <c r="Z97" s="10">
        <f t="shared" si="35"/>
        <v>46</v>
      </c>
      <c r="AA97" s="10">
        <f t="shared" si="42"/>
        <v>99999.000097</v>
      </c>
      <c r="AB97" s="10">
        <f t="shared" si="42"/>
        <v>46063.000097</v>
      </c>
      <c r="AC97" s="10">
        <f t="shared" si="36"/>
        <v>101</v>
      </c>
      <c r="AD97" s="10">
        <f t="shared" si="37"/>
        <v>46</v>
      </c>
      <c r="AE97" s="10">
        <f t="shared" si="38"/>
        <v>99999.000097</v>
      </c>
      <c r="AF97" s="10">
        <f t="shared" si="39"/>
        <v>46063.000097</v>
      </c>
      <c r="AG97" s="10">
        <f t="shared" si="40"/>
        <v>101</v>
      </c>
      <c r="AH97" s="10">
        <f t="shared" si="41"/>
        <v>46</v>
      </c>
    </row>
    <row r="98" spans="1:34" s="5" customFormat="1" ht="12.75">
      <c r="A98" s="5">
        <f>IF(N98="s",AC98,999)</f>
        <v>51</v>
      </c>
      <c r="B98" s="5">
        <f>IF(N98="m",AD98,999)</f>
        <v>999</v>
      </c>
      <c r="C98" s="5">
        <f>IF(N98="s",AG98,999)</f>
        <v>51</v>
      </c>
      <c r="D98" s="5">
        <f>IF(N98="m",AH98,999)</f>
        <v>999</v>
      </c>
      <c r="E98" s="41">
        <f>IF(N98="s",Y98,IF(N98="m",Z98,999))</f>
        <v>51</v>
      </c>
      <c r="F98" s="42">
        <v>102</v>
      </c>
      <c r="G98" s="43">
        <v>53082</v>
      </c>
      <c r="H98" s="44" t="s">
        <v>183</v>
      </c>
      <c r="I98" s="43">
        <v>2002</v>
      </c>
      <c r="J98" s="44" t="s">
        <v>153</v>
      </c>
      <c r="K98" s="47">
        <v>26.22</v>
      </c>
      <c r="L98" s="45">
        <v>38</v>
      </c>
      <c r="M98" s="46">
        <f>IF(AND(K98="NP",L98="NP"),"NP",IF(L98="NP",K98,IF(AND(K98="NP",L98=""),"NP",IF(K98="NP",L98,MIN(K98:L98)))))</f>
        <v>26.22</v>
      </c>
      <c r="N98" s="48" t="str">
        <f>IF(I98="","",IF(I98&gt;2000,"s","m"))</f>
        <v>s</v>
      </c>
      <c r="O98" s="9"/>
      <c r="P98" s="15">
        <f t="shared" si="25"/>
        <v>26.22</v>
      </c>
      <c r="Q98" s="15">
        <f t="shared" si="26"/>
        <v>64.22</v>
      </c>
      <c r="R98" s="15">
        <f t="shared" si="27"/>
        <v>26.22</v>
      </c>
      <c r="S98" s="15">
        <f t="shared" si="28"/>
        <v>9999</v>
      </c>
      <c r="T98" s="16">
        <f t="shared" si="29"/>
        <v>51000</v>
      </c>
      <c r="U98" s="16">
        <f t="shared" si="30"/>
        <v>52000</v>
      </c>
      <c r="V98" s="16">
        <f t="shared" si="31"/>
        <v>85</v>
      </c>
      <c r="W98" s="10">
        <f t="shared" si="32"/>
        <v>51085</v>
      </c>
      <c r="X98" s="10">
        <f t="shared" si="33"/>
        <v>99999</v>
      </c>
      <c r="Y98" s="10">
        <f t="shared" si="34"/>
        <v>51</v>
      </c>
      <c r="Z98" s="10">
        <f t="shared" si="35"/>
        <v>52</v>
      </c>
      <c r="AA98" s="10">
        <f t="shared" si="42"/>
        <v>51085.000098</v>
      </c>
      <c r="AB98" s="10">
        <f t="shared" si="42"/>
        <v>99999.000098</v>
      </c>
      <c r="AC98" s="10">
        <f t="shared" si="36"/>
        <v>51</v>
      </c>
      <c r="AD98" s="10">
        <f t="shared" si="37"/>
        <v>99</v>
      </c>
      <c r="AE98" s="10">
        <f t="shared" si="38"/>
        <v>51085.000098</v>
      </c>
      <c r="AF98" s="10">
        <f t="shared" si="39"/>
        <v>99999.000098</v>
      </c>
      <c r="AG98" s="10">
        <f t="shared" si="40"/>
        <v>51</v>
      </c>
      <c r="AH98" s="10">
        <f t="shared" si="41"/>
        <v>99</v>
      </c>
    </row>
    <row r="99" spans="1:34" s="5" customFormat="1" ht="13.5" thickBot="1">
      <c r="A99" s="5">
        <f>IF(N99="s",AC99,999)</f>
        <v>999</v>
      </c>
      <c r="B99" s="5">
        <f>IF(N99="m",AD99,999)</f>
        <v>15</v>
      </c>
      <c r="C99" s="5">
        <f>IF(N99="s",AG99,999)</f>
        <v>999</v>
      </c>
      <c r="D99" s="5">
        <f>IF(N99="m",AH99,999)</f>
        <v>15</v>
      </c>
      <c r="E99" s="33">
        <f>IF(N99="s",Y99,IF(N99="m",Z99,999))</f>
        <v>15</v>
      </c>
      <c r="F99" s="34">
        <v>103</v>
      </c>
      <c r="G99" s="35">
        <v>12772</v>
      </c>
      <c r="H99" s="36" t="s">
        <v>184</v>
      </c>
      <c r="I99" s="35">
        <v>1994</v>
      </c>
      <c r="J99" s="36" t="s">
        <v>185</v>
      </c>
      <c r="K99" s="37">
        <v>18.32</v>
      </c>
      <c r="L99" s="38">
        <v>34.8</v>
      </c>
      <c r="M99" s="39">
        <f>IF(AND(K99="NP",L99="NP"),"NP",IF(L99="NP",K99,IF(AND(K99="NP",L99=""),"NP",IF(K99="NP",L99,MIN(K99:L99)))))</f>
        <v>18.32</v>
      </c>
      <c r="N99" s="40" t="str">
        <f>IF(I99="","",IF(I99&gt;2000,"s","m"))</f>
        <v>m</v>
      </c>
      <c r="O99" s="9"/>
      <c r="P99" s="15">
        <f t="shared" si="25"/>
        <v>18.32</v>
      </c>
      <c r="Q99" s="15">
        <f t="shared" si="26"/>
        <v>53.12</v>
      </c>
      <c r="R99" s="15">
        <f t="shared" si="27"/>
        <v>9999</v>
      </c>
      <c r="S99" s="15">
        <f t="shared" si="28"/>
        <v>18.32</v>
      </c>
      <c r="T99" s="16">
        <f t="shared" si="29"/>
        <v>58000</v>
      </c>
      <c r="U99" s="16">
        <f t="shared" si="30"/>
        <v>15000</v>
      </c>
      <c r="V99" s="16">
        <f t="shared" si="31"/>
        <v>78</v>
      </c>
      <c r="W99" s="10">
        <f t="shared" si="32"/>
        <v>99999</v>
      </c>
      <c r="X99" s="10">
        <f t="shared" si="33"/>
        <v>15078</v>
      </c>
      <c r="Y99" s="10">
        <f t="shared" si="34"/>
        <v>58</v>
      </c>
      <c r="Z99" s="10">
        <f t="shared" si="35"/>
        <v>15</v>
      </c>
      <c r="AA99" s="10">
        <f t="shared" si="42"/>
        <v>99999.000099</v>
      </c>
      <c r="AB99" s="10">
        <f t="shared" si="42"/>
        <v>15078.000099</v>
      </c>
      <c r="AC99" s="10">
        <f t="shared" si="36"/>
        <v>102</v>
      </c>
      <c r="AD99" s="10">
        <f t="shared" si="37"/>
        <v>15</v>
      </c>
      <c r="AE99" s="10">
        <f t="shared" si="38"/>
        <v>99999.000099</v>
      </c>
      <c r="AF99" s="10">
        <f t="shared" si="39"/>
        <v>15078.000099</v>
      </c>
      <c r="AG99" s="10">
        <f t="shared" si="40"/>
        <v>102</v>
      </c>
      <c r="AH99" s="10">
        <f t="shared" si="41"/>
        <v>15</v>
      </c>
    </row>
    <row r="100" spans="1:34" s="5" customFormat="1" ht="12.75">
      <c r="A100" s="5">
        <f>IF(N100="s",AC100,999)</f>
        <v>10</v>
      </c>
      <c r="B100" s="5">
        <f>IF(N100="m",AD100,999)</f>
        <v>999</v>
      </c>
      <c r="C100" s="5">
        <f>IF(N100="s",AG100,999)</f>
        <v>10</v>
      </c>
      <c r="D100" s="5">
        <f>IF(N100="m",AH100,999)</f>
        <v>999</v>
      </c>
      <c r="E100" s="25">
        <f>IF(N100="s",Y100,IF(N100="m",Z100,999))</f>
        <v>10</v>
      </c>
      <c r="F100" s="26">
        <v>105</v>
      </c>
      <c r="G100" s="27">
        <v>34902</v>
      </c>
      <c r="H100" s="28" t="s">
        <v>186</v>
      </c>
      <c r="I100" s="27">
        <v>2002</v>
      </c>
      <c r="J100" s="28" t="s">
        <v>187</v>
      </c>
      <c r="K100" s="29" t="s">
        <v>216</v>
      </c>
      <c r="L100" s="30">
        <v>18.99</v>
      </c>
      <c r="M100" s="31">
        <f>IF(AND(K100="NP",L100="NP"),"NP",IF(L100="NP",K100,IF(AND(K100="NP",L100=""),"NP",IF(K100="NP",L100,MIN(K100:L100)))))</f>
        <v>18.99</v>
      </c>
      <c r="N100" s="32" t="str">
        <f>IF(I100="","",IF(I100&gt;2000,"s","m"))</f>
        <v>s</v>
      </c>
      <c r="O100" s="9"/>
      <c r="P100" s="15">
        <f t="shared" si="25"/>
        <v>18.99</v>
      </c>
      <c r="Q100" s="15">
        <f t="shared" si="26"/>
        <v>518.99</v>
      </c>
      <c r="R100" s="15">
        <f t="shared" si="27"/>
        <v>18.99</v>
      </c>
      <c r="S100" s="15">
        <f t="shared" si="28"/>
        <v>9999</v>
      </c>
      <c r="T100" s="16">
        <f t="shared" si="29"/>
        <v>10000</v>
      </c>
      <c r="U100" s="16">
        <f t="shared" si="30"/>
        <v>52000</v>
      </c>
      <c r="V100" s="16">
        <f t="shared" si="31"/>
        <v>93</v>
      </c>
      <c r="W100" s="10">
        <f t="shared" si="32"/>
        <v>10093</v>
      </c>
      <c r="X100" s="10">
        <f t="shared" si="33"/>
        <v>99999</v>
      </c>
      <c r="Y100" s="10">
        <f t="shared" si="34"/>
        <v>10</v>
      </c>
      <c r="Z100" s="10">
        <f t="shared" si="35"/>
        <v>52</v>
      </c>
      <c r="AA100" s="10">
        <f t="shared" si="42"/>
        <v>10093.0001</v>
      </c>
      <c r="AB100" s="10">
        <f t="shared" si="42"/>
        <v>99999.0001</v>
      </c>
      <c r="AC100" s="10">
        <f t="shared" si="36"/>
        <v>10</v>
      </c>
      <c r="AD100" s="10">
        <f t="shared" si="37"/>
        <v>100</v>
      </c>
      <c r="AE100" s="10">
        <f t="shared" si="38"/>
        <v>10093.0001</v>
      </c>
      <c r="AF100" s="10">
        <f t="shared" si="39"/>
        <v>99999.0001</v>
      </c>
      <c r="AG100" s="10">
        <f t="shared" si="40"/>
        <v>10</v>
      </c>
      <c r="AH100" s="10">
        <f t="shared" si="41"/>
        <v>100</v>
      </c>
    </row>
    <row r="101" spans="1:34" s="5" customFormat="1" ht="12.75">
      <c r="A101" s="5">
        <f>IF(N101="s",AC101,999)</f>
        <v>16</v>
      </c>
      <c r="B101" s="5">
        <f>IF(N101="m",AD101,999)</f>
        <v>999</v>
      </c>
      <c r="C101" s="5">
        <f>IF(N101="s",AG101,999)</f>
        <v>16</v>
      </c>
      <c r="D101" s="5">
        <f>IF(N101="m",AH101,999)</f>
        <v>999</v>
      </c>
      <c r="E101" s="41">
        <f>IF(N101="s",Y101,IF(N101="m",Z101,999))</f>
        <v>16</v>
      </c>
      <c r="F101" s="42">
        <v>106</v>
      </c>
      <c r="G101" s="43">
        <v>35052</v>
      </c>
      <c r="H101" s="44" t="s">
        <v>188</v>
      </c>
      <c r="I101" s="43">
        <v>2001</v>
      </c>
      <c r="J101" s="44" t="s">
        <v>189</v>
      </c>
      <c r="K101" s="47">
        <v>19.85</v>
      </c>
      <c r="L101" s="45">
        <v>19.48</v>
      </c>
      <c r="M101" s="46">
        <f>IF(AND(K101="NP",L101="NP"),"NP",IF(L101="NP",K101,IF(AND(K101="NP",L101=""),"NP",IF(K101="NP",L101,MIN(K101:L101)))))</f>
        <v>19.48</v>
      </c>
      <c r="N101" s="48" t="str">
        <f>IF(I101="","",IF(I101&gt;2000,"s","m"))</f>
        <v>s</v>
      </c>
      <c r="O101" s="9"/>
      <c r="P101" s="15">
        <f t="shared" si="25"/>
        <v>19.48</v>
      </c>
      <c r="Q101" s="15">
        <f t="shared" si="26"/>
        <v>39.33</v>
      </c>
      <c r="R101" s="15">
        <f t="shared" si="27"/>
        <v>19.48</v>
      </c>
      <c r="S101" s="15">
        <f t="shared" si="28"/>
        <v>9999</v>
      </c>
      <c r="T101" s="16">
        <f t="shared" si="29"/>
        <v>16000</v>
      </c>
      <c r="U101" s="16">
        <f t="shared" si="30"/>
        <v>52000</v>
      </c>
      <c r="V101" s="16">
        <f t="shared" si="31"/>
        <v>26</v>
      </c>
      <c r="W101" s="10">
        <f t="shared" si="32"/>
        <v>16026</v>
      </c>
      <c r="X101" s="10">
        <f t="shared" si="33"/>
        <v>99999</v>
      </c>
      <c r="Y101" s="10">
        <f t="shared" si="34"/>
        <v>16</v>
      </c>
      <c r="Z101" s="10">
        <f t="shared" si="35"/>
        <v>52</v>
      </c>
      <c r="AA101" s="10">
        <f t="shared" si="42"/>
        <v>16026.000101</v>
      </c>
      <c r="AB101" s="10">
        <f t="shared" si="42"/>
        <v>99999.000101</v>
      </c>
      <c r="AC101" s="10">
        <f t="shared" si="36"/>
        <v>16</v>
      </c>
      <c r="AD101" s="10">
        <f t="shared" si="37"/>
        <v>101</v>
      </c>
      <c r="AE101" s="10">
        <f t="shared" si="38"/>
        <v>16026.000101</v>
      </c>
      <c r="AF101" s="10">
        <f t="shared" si="39"/>
        <v>99999.000101</v>
      </c>
      <c r="AG101" s="10">
        <f t="shared" si="40"/>
        <v>16</v>
      </c>
      <c r="AH101" s="10">
        <f t="shared" si="41"/>
        <v>101</v>
      </c>
    </row>
    <row r="102" spans="1:34" s="5" customFormat="1" ht="13.5" thickBot="1">
      <c r="A102" s="5">
        <f>IF(N102="s",AC102,999)</f>
        <v>13</v>
      </c>
      <c r="B102" s="5">
        <f>IF(N102="m",AD102,999)</f>
        <v>999</v>
      </c>
      <c r="C102" s="5">
        <f>IF(N102="s",AG102,999)</f>
        <v>13</v>
      </c>
      <c r="D102" s="5">
        <f>IF(N102="m",AH102,999)</f>
        <v>999</v>
      </c>
      <c r="E102" s="33">
        <f>IF(N102="s",Y102,IF(N102="m",Z102,999))</f>
        <v>13</v>
      </c>
      <c r="F102" s="34">
        <v>107</v>
      </c>
      <c r="G102" s="35">
        <v>24082</v>
      </c>
      <c r="H102" s="36" t="s">
        <v>190</v>
      </c>
      <c r="I102" s="35">
        <v>2001</v>
      </c>
      <c r="J102" s="36" t="s">
        <v>191</v>
      </c>
      <c r="K102" s="37">
        <v>19.29</v>
      </c>
      <c r="L102" s="38">
        <v>21.49</v>
      </c>
      <c r="M102" s="39">
        <f>IF(AND(K102="NP",L102="NP"),"NP",IF(L102="NP",K102,IF(AND(K102="NP",L102=""),"NP",IF(K102="NP",L102,MIN(K102:L102)))))</f>
        <v>19.29</v>
      </c>
      <c r="N102" s="40" t="str">
        <f>IF(I102="","",IF(I102&gt;2000,"s","m"))</f>
        <v>s</v>
      </c>
      <c r="O102" s="9"/>
      <c r="P102" s="15">
        <f t="shared" si="25"/>
        <v>19.29</v>
      </c>
      <c r="Q102" s="15">
        <f t="shared" si="26"/>
        <v>40.78</v>
      </c>
      <c r="R102" s="15">
        <f t="shared" si="27"/>
        <v>19.29</v>
      </c>
      <c r="S102" s="15">
        <f t="shared" si="28"/>
        <v>9999</v>
      </c>
      <c r="T102" s="16">
        <f t="shared" si="29"/>
        <v>13000</v>
      </c>
      <c r="U102" s="16">
        <f t="shared" si="30"/>
        <v>52000</v>
      </c>
      <c r="V102" s="16">
        <f t="shared" si="31"/>
        <v>39</v>
      </c>
      <c r="W102" s="10">
        <f t="shared" si="32"/>
        <v>13039</v>
      </c>
      <c r="X102" s="10">
        <f t="shared" si="33"/>
        <v>99999</v>
      </c>
      <c r="Y102" s="10">
        <f t="shared" si="34"/>
        <v>13</v>
      </c>
      <c r="Z102" s="10">
        <f t="shared" si="35"/>
        <v>52</v>
      </c>
      <c r="AA102" s="10">
        <f t="shared" si="42"/>
        <v>13039.000102</v>
      </c>
      <c r="AB102" s="10">
        <f t="shared" si="42"/>
        <v>99999.000102</v>
      </c>
      <c r="AC102" s="10">
        <f t="shared" si="36"/>
        <v>13</v>
      </c>
      <c r="AD102" s="10">
        <f t="shared" si="37"/>
        <v>102</v>
      </c>
      <c r="AE102" s="10">
        <f t="shared" si="38"/>
        <v>13039.000102</v>
      </c>
      <c r="AF102" s="10">
        <f t="shared" si="39"/>
        <v>99999.000102</v>
      </c>
      <c r="AG102" s="10">
        <f t="shared" si="40"/>
        <v>13</v>
      </c>
      <c r="AH102" s="10">
        <f t="shared" si="41"/>
        <v>102</v>
      </c>
    </row>
    <row r="103" spans="1:34" s="5" customFormat="1" ht="12.75">
      <c r="A103" s="5">
        <f>IF(N103="s",AC103,999)</f>
        <v>999</v>
      </c>
      <c r="B103" s="5">
        <f>IF(N103="m",AD103,999)</f>
        <v>47</v>
      </c>
      <c r="C103" s="5">
        <f>IF(N103="s",AG103,999)</f>
        <v>999</v>
      </c>
      <c r="D103" s="5">
        <f>IF(N103="m",AH103,999)</f>
        <v>47</v>
      </c>
      <c r="E103" s="25">
        <f>IF(N103="s",Y103,IF(N103="m",Z103,999))</f>
        <v>47</v>
      </c>
      <c r="F103" s="26">
        <v>108</v>
      </c>
      <c r="G103" s="27">
        <v>2212</v>
      </c>
      <c r="H103" s="28" t="s">
        <v>192</v>
      </c>
      <c r="I103" s="27">
        <v>1968</v>
      </c>
      <c r="J103" s="28" t="s">
        <v>135</v>
      </c>
      <c r="K103" s="29">
        <v>22.4</v>
      </c>
      <c r="L103" s="30">
        <v>22.92</v>
      </c>
      <c r="M103" s="31">
        <f>IF(AND(K103="NP",L103="NP"),"NP",IF(L103="NP",K103,IF(AND(K103="NP",L103=""),"NP",IF(K103="NP",L103,MIN(K103:L103)))))</f>
        <v>22.4</v>
      </c>
      <c r="N103" s="32" t="str">
        <f>IF(I103="","",IF(I103&gt;2000,"s","m"))</f>
        <v>m</v>
      </c>
      <c r="O103" s="9"/>
      <c r="P103" s="15">
        <f t="shared" si="25"/>
        <v>22.4</v>
      </c>
      <c r="Q103" s="15">
        <f t="shared" si="26"/>
        <v>45.32</v>
      </c>
      <c r="R103" s="15">
        <f t="shared" si="27"/>
        <v>9999</v>
      </c>
      <c r="S103" s="15">
        <f t="shared" si="28"/>
        <v>22.4</v>
      </c>
      <c r="T103" s="16">
        <f t="shared" si="29"/>
        <v>58000</v>
      </c>
      <c r="U103" s="16">
        <f t="shared" si="30"/>
        <v>47000</v>
      </c>
      <c r="V103" s="16">
        <f t="shared" si="31"/>
        <v>67</v>
      </c>
      <c r="W103" s="10">
        <f t="shared" si="32"/>
        <v>99999</v>
      </c>
      <c r="X103" s="10">
        <f t="shared" si="33"/>
        <v>47067</v>
      </c>
      <c r="Y103" s="10">
        <f t="shared" si="34"/>
        <v>58</v>
      </c>
      <c r="Z103" s="10">
        <f t="shared" si="35"/>
        <v>47</v>
      </c>
      <c r="AA103" s="10">
        <f t="shared" si="42"/>
        <v>99999.000103</v>
      </c>
      <c r="AB103" s="10">
        <f t="shared" si="42"/>
        <v>47067.000103</v>
      </c>
      <c r="AC103" s="10">
        <f t="shared" si="36"/>
        <v>103</v>
      </c>
      <c r="AD103" s="10">
        <f t="shared" si="37"/>
        <v>47</v>
      </c>
      <c r="AE103" s="10">
        <f t="shared" si="38"/>
        <v>99999.000103</v>
      </c>
      <c r="AF103" s="10">
        <f t="shared" si="39"/>
        <v>47067.000103</v>
      </c>
      <c r="AG103" s="10">
        <f t="shared" si="40"/>
        <v>103</v>
      </c>
      <c r="AH103" s="10">
        <f t="shared" si="41"/>
        <v>47</v>
      </c>
    </row>
    <row r="104" spans="1:34" s="5" customFormat="1" ht="12.75">
      <c r="A104" s="5">
        <f>IF(N104="s",AC104,999)</f>
        <v>21</v>
      </c>
      <c r="B104" s="5">
        <f>IF(N104="m",AD104,999)</f>
        <v>999</v>
      </c>
      <c r="C104" s="5">
        <f>IF(N104="s",AG104,999)</f>
        <v>21</v>
      </c>
      <c r="D104" s="5">
        <f>IF(N104="m",AH104,999)</f>
        <v>999</v>
      </c>
      <c r="E104" s="41">
        <f>IF(N104="s",Y104,IF(N104="m",Z104,999))</f>
        <v>21</v>
      </c>
      <c r="F104" s="42">
        <v>109</v>
      </c>
      <c r="G104" s="43">
        <v>38402</v>
      </c>
      <c r="H104" s="44" t="s">
        <v>193</v>
      </c>
      <c r="I104" s="43">
        <v>2002</v>
      </c>
      <c r="J104" s="44" t="s">
        <v>194</v>
      </c>
      <c r="K104" s="47">
        <v>20.3</v>
      </c>
      <c r="L104" s="45">
        <v>20.21</v>
      </c>
      <c r="M104" s="46">
        <f>IF(AND(K104="NP",L104="NP"),"NP",IF(L104="NP",K104,IF(AND(K104="NP",L104=""),"NP",IF(K104="NP",L104,MIN(K104:L104)))))</f>
        <v>20.21</v>
      </c>
      <c r="N104" s="48" t="str">
        <f>IF(I104="","",IF(I104&gt;2000,"s","m"))</f>
        <v>s</v>
      </c>
      <c r="O104" s="9"/>
      <c r="P104" s="15">
        <f t="shared" si="25"/>
        <v>20.21</v>
      </c>
      <c r="Q104" s="15">
        <f t="shared" si="26"/>
        <v>40.510000000000005</v>
      </c>
      <c r="R104" s="15">
        <f t="shared" si="27"/>
        <v>20.21</v>
      </c>
      <c r="S104" s="15">
        <f t="shared" si="28"/>
        <v>9999</v>
      </c>
      <c r="T104" s="16">
        <f t="shared" si="29"/>
        <v>21000</v>
      </c>
      <c r="U104" s="16">
        <f t="shared" si="30"/>
        <v>52000</v>
      </c>
      <c r="V104" s="16">
        <f t="shared" si="31"/>
        <v>37</v>
      </c>
      <c r="W104" s="10">
        <f t="shared" si="32"/>
        <v>21037</v>
      </c>
      <c r="X104" s="10">
        <f t="shared" si="33"/>
        <v>99999</v>
      </c>
      <c r="Y104" s="10">
        <f t="shared" si="34"/>
        <v>21</v>
      </c>
      <c r="Z104" s="10">
        <f t="shared" si="35"/>
        <v>52</v>
      </c>
      <c r="AA104" s="10">
        <f t="shared" si="42"/>
        <v>21037.000104</v>
      </c>
      <c r="AB104" s="10">
        <f t="shared" si="42"/>
        <v>99999.000104</v>
      </c>
      <c r="AC104" s="10">
        <f t="shared" si="36"/>
        <v>21</v>
      </c>
      <c r="AD104" s="10">
        <f t="shared" si="37"/>
        <v>103</v>
      </c>
      <c r="AE104" s="10">
        <f t="shared" si="38"/>
        <v>21037.000104</v>
      </c>
      <c r="AF104" s="10">
        <f t="shared" si="39"/>
        <v>99999.000104</v>
      </c>
      <c r="AG104" s="10">
        <f t="shared" si="40"/>
        <v>21</v>
      </c>
      <c r="AH104" s="10">
        <f t="shared" si="41"/>
        <v>103</v>
      </c>
    </row>
    <row r="105" spans="1:34" s="5" customFormat="1" ht="13.5" thickBot="1">
      <c r="A105" s="5">
        <f>IF(N105="s",AC105,999)</f>
        <v>999</v>
      </c>
      <c r="B105" s="5">
        <f>IF(N105="m",AD105,999)</f>
        <v>18</v>
      </c>
      <c r="C105" s="5">
        <f>IF(N105="s",AG105,999)</f>
        <v>999</v>
      </c>
      <c r="D105" s="5">
        <f>IF(N105="m",AH105,999)</f>
        <v>18</v>
      </c>
      <c r="E105" s="33">
        <f>IF(N105="s",Y105,IF(N105="m",Z105,999))</f>
        <v>18</v>
      </c>
      <c r="F105" s="34">
        <v>110</v>
      </c>
      <c r="G105" s="35">
        <v>19922</v>
      </c>
      <c r="H105" s="36" t="s">
        <v>195</v>
      </c>
      <c r="I105" s="35">
        <v>2000</v>
      </c>
      <c r="J105" s="36" t="s">
        <v>196</v>
      </c>
      <c r="K105" s="37" t="s">
        <v>216</v>
      </c>
      <c r="L105" s="38">
        <v>18.49</v>
      </c>
      <c r="M105" s="39">
        <f>IF(AND(K105="NP",L105="NP"),"NP",IF(L105="NP",K105,IF(AND(K105="NP",L105=""),"NP",IF(K105="NP",L105,MIN(K105:L105)))))</f>
        <v>18.49</v>
      </c>
      <c r="N105" s="40" t="str">
        <f>IF(I105="","",IF(I105&gt;2000,"s","m"))</f>
        <v>m</v>
      </c>
      <c r="O105" s="9"/>
      <c r="P105" s="15">
        <f t="shared" si="25"/>
        <v>18.49</v>
      </c>
      <c r="Q105" s="15">
        <f t="shared" si="26"/>
        <v>518.49</v>
      </c>
      <c r="R105" s="15">
        <f t="shared" si="27"/>
        <v>9999</v>
      </c>
      <c r="S105" s="15">
        <f t="shared" si="28"/>
        <v>18.49</v>
      </c>
      <c r="T105" s="16">
        <f t="shared" si="29"/>
        <v>58000</v>
      </c>
      <c r="U105" s="16">
        <f t="shared" si="30"/>
        <v>18000</v>
      </c>
      <c r="V105" s="16">
        <f t="shared" si="31"/>
        <v>91</v>
      </c>
      <c r="W105" s="10">
        <f t="shared" si="32"/>
        <v>99999</v>
      </c>
      <c r="X105" s="10">
        <f t="shared" si="33"/>
        <v>18091</v>
      </c>
      <c r="Y105" s="10">
        <f t="shared" si="34"/>
        <v>58</v>
      </c>
      <c r="Z105" s="10">
        <f t="shared" si="35"/>
        <v>18</v>
      </c>
      <c r="AA105" s="10">
        <f t="shared" si="42"/>
        <v>99999.000105</v>
      </c>
      <c r="AB105" s="10">
        <f t="shared" si="42"/>
        <v>18091.000105</v>
      </c>
      <c r="AC105" s="10">
        <f t="shared" si="36"/>
        <v>104</v>
      </c>
      <c r="AD105" s="10">
        <f t="shared" si="37"/>
        <v>18</v>
      </c>
      <c r="AE105" s="10">
        <f t="shared" si="38"/>
        <v>99999.000105</v>
      </c>
      <c r="AF105" s="10">
        <f t="shared" si="39"/>
        <v>18091.000105</v>
      </c>
      <c r="AG105" s="10">
        <f t="shared" si="40"/>
        <v>104</v>
      </c>
      <c r="AH105" s="10">
        <f t="shared" si="41"/>
        <v>18</v>
      </c>
    </row>
    <row r="106" spans="1:34" s="5" customFormat="1" ht="12.75">
      <c r="A106" s="5">
        <f>IF(N106="s",AC106,999)</f>
        <v>25</v>
      </c>
      <c r="B106" s="5">
        <f>IF(N106="m",AD106,999)</f>
        <v>999</v>
      </c>
      <c r="C106" s="5">
        <f>IF(N106="s",AG106,999)</f>
        <v>25</v>
      </c>
      <c r="D106" s="5">
        <f>IF(N106="m",AH106,999)</f>
        <v>999</v>
      </c>
      <c r="E106" s="25">
        <f>IF(N106="s",Y106,IF(N106="m",Z106,999))</f>
        <v>25</v>
      </c>
      <c r="F106" s="26">
        <v>112</v>
      </c>
      <c r="G106" s="27">
        <v>52082</v>
      </c>
      <c r="H106" s="28" t="s">
        <v>197</v>
      </c>
      <c r="I106" s="27">
        <v>2002</v>
      </c>
      <c r="J106" s="28" t="s">
        <v>198</v>
      </c>
      <c r="K106" s="29">
        <v>20.43</v>
      </c>
      <c r="L106" s="30">
        <v>20.98</v>
      </c>
      <c r="M106" s="31">
        <f>IF(AND(K106="NP",L106="NP"),"NP",IF(L106="NP",K106,IF(AND(K106="NP",L106=""),"NP",IF(K106="NP",L106,MIN(K106:L106)))))</f>
        <v>20.43</v>
      </c>
      <c r="N106" s="32" t="str">
        <f>IF(I106="","",IF(I106&gt;2000,"s","m"))</f>
        <v>s</v>
      </c>
      <c r="O106" s="9"/>
      <c r="P106" s="15">
        <f t="shared" si="25"/>
        <v>20.43</v>
      </c>
      <c r="Q106" s="15">
        <f t="shared" si="26"/>
        <v>41.41</v>
      </c>
      <c r="R106" s="15">
        <f t="shared" si="27"/>
        <v>20.43</v>
      </c>
      <c r="S106" s="15">
        <f t="shared" si="28"/>
        <v>9999</v>
      </c>
      <c r="T106" s="16">
        <f t="shared" si="29"/>
        <v>25000</v>
      </c>
      <c r="U106" s="16">
        <f t="shared" si="30"/>
        <v>52000</v>
      </c>
      <c r="V106" s="16">
        <f t="shared" si="31"/>
        <v>48</v>
      </c>
      <c r="W106" s="10">
        <f t="shared" si="32"/>
        <v>25048</v>
      </c>
      <c r="X106" s="10">
        <f t="shared" si="33"/>
        <v>99999</v>
      </c>
      <c r="Y106" s="10">
        <f t="shared" si="34"/>
        <v>25</v>
      </c>
      <c r="Z106" s="10">
        <f t="shared" si="35"/>
        <v>52</v>
      </c>
      <c r="AA106" s="10">
        <f t="shared" si="42"/>
        <v>25048.000106</v>
      </c>
      <c r="AB106" s="10">
        <f t="shared" si="42"/>
        <v>99999.000106</v>
      </c>
      <c r="AC106" s="10">
        <f t="shared" si="36"/>
        <v>25</v>
      </c>
      <c r="AD106" s="10">
        <f t="shared" si="37"/>
        <v>104</v>
      </c>
      <c r="AE106" s="10">
        <f t="shared" si="38"/>
        <v>25048.000106</v>
      </c>
      <c r="AF106" s="10">
        <f t="shared" si="39"/>
        <v>99999.000106</v>
      </c>
      <c r="AG106" s="10">
        <f t="shared" si="40"/>
        <v>25</v>
      </c>
      <c r="AH106" s="10">
        <f t="shared" si="41"/>
        <v>104</v>
      </c>
    </row>
    <row r="107" spans="1:34" s="5" customFormat="1" ht="12.75">
      <c r="A107" s="5">
        <f>IF(N107="s",AC107,999)</f>
        <v>999</v>
      </c>
      <c r="B107" s="5">
        <f>IF(N107="m",AD107,999)</f>
        <v>48</v>
      </c>
      <c r="C107" s="5">
        <f>IF(N107="s",AG107,999)</f>
        <v>999</v>
      </c>
      <c r="D107" s="5">
        <f>IF(N107="m",AH107,999)</f>
        <v>48</v>
      </c>
      <c r="E107" s="41">
        <f>IF(N107="s",Y107,IF(N107="m",Z107,999))</f>
        <v>48</v>
      </c>
      <c r="F107" s="42">
        <v>113</v>
      </c>
      <c r="G107" s="43">
        <v>19792</v>
      </c>
      <c r="H107" s="44" t="s">
        <v>199</v>
      </c>
      <c r="I107" s="43">
        <v>1998</v>
      </c>
      <c r="J107" s="44" t="s">
        <v>200</v>
      </c>
      <c r="K107" s="47">
        <v>23.05</v>
      </c>
      <c r="L107" s="45">
        <v>37.47</v>
      </c>
      <c r="M107" s="46">
        <f>IF(AND(K107="NP",L107="NP"),"NP",IF(L107="NP",K107,IF(AND(K107="NP",L107=""),"NP",IF(K107="NP",L107,MIN(K107:L107)))))</f>
        <v>23.05</v>
      </c>
      <c r="N107" s="48" t="str">
        <f>IF(I107="","",IF(I107&gt;2000,"s","m"))</f>
        <v>m</v>
      </c>
      <c r="O107" s="9"/>
      <c r="P107" s="15">
        <f t="shared" si="25"/>
        <v>23.05</v>
      </c>
      <c r="Q107" s="15">
        <f t="shared" si="26"/>
        <v>60.519999999999996</v>
      </c>
      <c r="R107" s="15">
        <f t="shared" si="27"/>
        <v>9999</v>
      </c>
      <c r="S107" s="15">
        <f t="shared" si="28"/>
        <v>23.05</v>
      </c>
      <c r="T107" s="16">
        <f t="shared" si="29"/>
        <v>58000</v>
      </c>
      <c r="U107" s="16">
        <f t="shared" si="30"/>
        <v>48000</v>
      </c>
      <c r="V107" s="16">
        <f t="shared" si="31"/>
        <v>84</v>
      </c>
      <c r="W107" s="10">
        <f t="shared" si="32"/>
        <v>99999</v>
      </c>
      <c r="X107" s="10">
        <f t="shared" si="33"/>
        <v>48084</v>
      </c>
      <c r="Y107" s="10">
        <f t="shared" si="34"/>
        <v>58</v>
      </c>
      <c r="Z107" s="10">
        <f t="shared" si="35"/>
        <v>48</v>
      </c>
      <c r="AA107" s="10">
        <f t="shared" si="42"/>
        <v>99999.000107</v>
      </c>
      <c r="AB107" s="10">
        <f t="shared" si="42"/>
        <v>48084.000107</v>
      </c>
      <c r="AC107" s="10">
        <f t="shared" si="36"/>
        <v>105</v>
      </c>
      <c r="AD107" s="10">
        <f t="shared" si="37"/>
        <v>48</v>
      </c>
      <c r="AE107" s="10">
        <f t="shared" si="38"/>
        <v>99999.000107</v>
      </c>
      <c r="AF107" s="10">
        <f t="shared" si="39"/>
        <v>48084.000107</v>
      </c>
      <c r="AG107" s="10">
        <f t="shared" si="40"/>
        <v>105</v>
      </c>
      <c r="AH107" s="10">
        <f t="shared" si="41"/>
        <v>48</v>
      </c>
    </row>
    <row r="108" spans="1:34" s="5" customFormat="1" ht="13.5" thickBot="1">
      <c r="A108" s="5">
        <f>IF(N108="s",AC108,999)</f>
        <v>47</v>
      </c>
      <c r="B108" s="5">
        <f>IF(N108="m",AD108,999)</f>
        <v>999</v>
      </c>
      <c r="C108" s="5">
        <f>IF(N108="s",AG108,999)</f>
        <v>47</v>
      </c>
      <c r="D108" s="5">
        <f>IF(N108="m",AH108,999)</f>
        <v>999</v>
      </c>
      <c r="E108" s="33">
        <f>IF(N108="s",Y108,IF(N108="m",Z108,999))</f>
        <v>47</v>
      </c>
      <c r="F108" s="34">
        <v>114</v>
      </c>
      <c r="G108" s="35">
        <v>41102</v>
      </c>
      <c r="H108" s="36" t="s">
        <v>201</v>
      </c>
      <c r="I108" s="35">
        <v>2002</v>
      </c>
      <c r="J108" s="36" t="s">
        <v>202</v>
      </c>
      <c r="K108" s="37">
        <v>22.38</v>
      </c>
      <c r="L108" s="38">
        <v>22.47</v>
      </c>
      <c r="M108" s="39">
        <f>IF(AND(K108="NP",L108="NP"),"NP",IF(L108="NP",K108,IF(AND(K108="NP",L108=""),"NP",IF(K108="NP",L108,MIN(K108:L108)))))</f>
        <v>22.38</v>
      </c>
      <c r="N108" s="40" t="str">
        <f>IF(I108="","",IF(I108&gt;2000,"s","m"))</f>
        <v>s</v>
      </c>
      <c r="O108" s="9"/>
      <c r="P108" s="15">
        <f t="shared" si="25"/>
        <v>22.38</v>
      </c>
      <c r="Q108" s="15">
        <f t="shared" si="26"/>
        <v>44.849999999999994</v>
      </c>
      <c r="R108" s="15">
        <f t="shared" si="27"/>
        <v>22.38</v>
      </c>
      <c r="S108" s="15">
        <f t="shared" si="28"/>
        <v>9999</v>
      </c>
      <c r="T108" s="16">
        <f t="shared" si="29"/>
        <v>47000</v>
      </c>
      <c r="U108" s="16">
        <f t="shared" si="30"/>
        <v>52000</v>
      </c>
      <c r="V108" s="16">
        <f t="shared" si="31"/>
        <v>64</v>
      </c>
      <c r="W108" s="10">
        <f t="shared" si="32"/>
        <v>47064</v>
      </c>
      <c r="X108" s="10">
        <f t="shared" si="33"/>
        <v>99999</v>
      </c>
      <c r="Y108" s="10">
        <f t="shared" si="34"/>
        <v>47</v>
      </c>
      <c r="Z108" s="10">
        <f t="shared" si="35"/>
        <v>52</v>
      </c>
      <c r="AA108" s="10">
        <f t="shared" si="42"/>
        <v>47064.000108</v>
      </c>
      <c r="AB108" s="10">
        <f t="shared" si="42"/>
        <v>99999.000108</v>
      </c>
      <c r="AC108" s="10">
        <f t="shared" si="36"/>
        <v>47</v>
      </c>
      <c r="AD108" s="10">
        <f t="shared" si="37"/>
        <v>105</v>
      </c>
      <c r="AE108" s="10">
        <f t="shared" si="38"/>
        <v>47064.000108</v>
      </c>
      <c r="AF108" s="10">
        <f t="shared" si="39"/>
        <v>99999.000108</v>
      </c>
      <c r="AG108" s="10">
        <f t="shared" si="40"/>
        <v>47</v>
      </c>
      <c r="AH108" s="10">
        <f t="shared" si="41"/>
        <v>105</v>
      </c>
    </row>
    <row r="109" spans="1:34" s="5" customFormat="1" ht="12.75">
      <c r="A109" s="5">
        <f>IF(N109="s",AC109,999)</f>
        <v>35</v>
      </c>
      <c r="B109" s="5">
        <f>IF(N109="m",AD109,999)</f>
        <v>999</v>
      </c>
      <c r="C109" s="5">
        <f>IF(N109="s",AG109,999)</f>
        <v>35</v>
      </c>
      <c r="D109" s="5">
        <f>IF(N109="m",AH109,999)</f>
        <v>999</v>
      </c>
      <c r="E109" s="25">
        <f>IF(N109="s",Y109,IF(N109="m",Z109,999))</f>
        <v>35</v>
      </c>
      <c r="F109" s="26">
        <v>115</v>
      </c>
      <c r="G109" s="27">
        <v>53302</v>
      </c>
      <c r="H109" s="28" t="s">
        <v>203</v>
      </c>
      <c r="I109" s="27">
        <v>2001</v>
      </c>
      <c r="J109" s="28" t="s">
        <v>206</v>
      </c>
      <c r="K109" s="29">
        <v>25.33</v>
      </c>
      <c r="L109" s="30">
        <v>21.33</v>
      </c>
      <c r="M109" s="31">
        <f>IF(AND(K109="NP",L109="NP"),"NP",IF(L109="NP",K109,IF(AND(K109="NP",L109=""),"NP",IF(K109="NP",L109,MIN(K109:L109)))))</f>
        <v>21.33</v>
      </c>
      <c r="N109" s="32" t="str">
        <f>IF(I109="","",IF(I109&gt;2000,"s","m"))</f>
        <v>s</v>
      </c>
      <c r="O109" s="9"/>
      <c r="P109" s="15">
        <f t="shared" si="25"/>
        <v>21.33</v>
      </c>
      <c r="Q109" s="15">
        <f t="shared" si="26"/>
        <v>46.66</v>
      </c>
      <c r="R109" s="15">
        <f t="shared" si="27"/>
        <v>21.33</v>
      </c>
      <c r="S109" s="15">
        <f t="shared" si="28"/>
        <v>9999</v>
      </c>
      <c r="T109" s="16">
        <f t="shared" si="29"/>
        <v>35000</v>
      </c>
      <c r="U109" s="16">
        <f t="shared" si="30"/>
        <v>52000</v>
      </c>
      <c r="V109" s="16">
        <f t="shared" si="31"/>
        <v>69</v>
      </c>
      <c r="W109" s="10">
        <f t="shared" si="32"/>
        <v>35069</v>
      </c>
      <c r="X109" s="10">
        <f t="shared" si="33"/>
        <v>99999</v>
      </c>
      <c r="Y109" s="10">
        <f t="shared" si="34"/>
        <v>35</v>
      </c>
      <c r="Z109" s="10">
        <f t="shared" si="35"/>
        <v>52</v>
      </c>
      <c r="AA109" s="10">
        <f t="shared" si="42"/>
        <v>35069.000109</v>
      </c>
      <c r="AB109" s="10">
        <f t="shared" si="42"/>
        <v>99999.000109</v>
      </c>
      <c r="AC109" s="10">
        <f t="shared" si="36"/>
        <v>35</v>
      </c>
      <c r="AD109" s="10">
        <f t="shared" si="37"/>
        <v>106</v>
      </c>
      <c r="AE109" s="10">
        <f t="shared" si="38"/>
        <v>35069.000109</v>
      </c>
      <c r="AF109" s="10">
        <f t="shared" si="39"/>
        <v>99999.000109</v>
      </c>
      <c r="AG109" s="10">
        <f t="shared" si="40"/>
        <v>35</v>
      </c>
      <c r="AH109" s="10">
        <f t="shared" si="41"/>
        <v>106</v>
      </c>
    </row>
    <row r="110" spans="1:34" s="5" customFormat="1" ht="12.75">
      <c r="A110" s="5">
        <f>IF(N110="s",AC110,999)</f>
        <v>999</v>
      </c>
      <c r="B110" s="5">
        <f>IF(N110="m",AD110,999)</f>
        <v>45</v>
      </c>
      <c r="C110" s="5">
        <f>IF(N110="s",AG110,999)</f>
        <v>999</v>
      </c>
      <c r="D110" s="5">
        <f>IF(N110="m",AH110,999)</f>
        <v>45</v>
      </c>
      <c r="E110" s="41">
        <f>IF(N110="s",Y110,IF(N110="m",Z110,999))</f>
        <v>45</v>
      </c>
      <c r="F110" s="42">
        <v>116</v>
      </c>
      <c r="G110" s="43">
        <v>26382</v>
      </c>
      <c r="H110" s="44" t="s">
        <v>204</v>
      </c>
      <c r="I110" s="43">
        <v>2000</v>
      </c>
      <c r="J110" s="44" t="s">
        <v>95</v>
      </c>
      <c r="K110" s="47">
        <v>21.83</v>
      </c>
      <c r="L110" s="45">
        <v>22.04</v>
      </c>
      <c r="M110" s="46">
        <f>IF(AND(K110="NP",L110="NP"),"NP",IF(L110="NP",K110,IF(AND(K110="NP",L110=""),"NP",IF(K110="NP",L110,MIN(K110:L110)))))</f>
        <v>21.83</v>
      </c>
      <c r="N110" s="48" t="str">
        <f>IF(I110="","",IF(I110&gt;2000,"s","m"))</f>
        <v>m</v>
      </c>
      <c r="O110" s="9"/>
      <c r="P110" s="15">
        <f t="shared" si="25"/>
        <v>21.83</v>
      </c>
      <c r="Q110" s="15">
        <f t="shared" si="26"/>
        <v>43.87</v>
      </c>
      <c r="R110" s="15">
        <f t="shared" si="27"/>
        <v>9999</v>
      </c>
      <c r="S110" s="15">
        <f t="shared" si="28"/>
        <v>21.83</v>
      </c>
      <c r="T110" s="16">
        <f t="shared" si="29"/>
        <v>58000</v>
      </c>
      <c r="U110" s="16">
        <f t="shared" si="30"/>
        <v>45000</v>
      </c>
      <c r="V110" s="16">
        <f t="shared" si="31"/>
        <v>57</v>
      </c>
      <c r="W110" s="10">
        <f t="shared" si="32"/>
        <v>99999</v>
      </c>
      <c r="X110" s="10">
        <f t="shared" si="33"/>
        <v>45057</v>
      </c>
      <c r="Y110" s="10">
        <f t="shared" si="34"/>
        <v>58</v>
      </c>
      <c r="Z110" s="10">
        <f t="shared" si="35"/>
        <v>45</v>
      </c>
      <c r="AA110" s="10">
        <f t="shared" si="42"/>
        <v>99999.00011</v>
      </c>
      <c r="AB110" s="10">
        <f t="shared" si="42"/>
        <v>45057.00011</v>
      </c>
      <c r="AC110" s="10">
        <f t="shared" si="36"/>
        <v>106</v>
      </c>
      <c r="AD110" s="10">
        <f t="shared" si="37"/>
        <v>45</v>
      </c>
      <c r="AE110" s="10">
        <f t="shared" si="38"/>
        <v>99999.00011</v>
      </c>
      <c r="AF110" s="10">
        <f t="shared" si="39"/>
        <v>45057.00011</v>
      </c>
      <c r="AG110" s="10">
        <f t="shared" si="40"/>
        <v>106</v>
      </c>
      <c r="AH110" s="10">
        <f t="shared" si="41"/>
        <v>45</v>
      </c>
    </row>
    <row r="111" spans="1:34" s="5" customFormat="1" ht="13.5" thickBot="1">
      <c r="A111" s="5">
        <f>IF(N111="s",AC111,999)</f>
        <v>32</v>
      </c>
      <c r="B111" s="5">
        <f>IF(N111="m",AD111,999)</f>
        <v>999</v>
      </c>
      <c r="C111" s="5">
        <f>IF(N111="s",AG111,999)</f>
        <v>32</v>
      </c>
      <c r="D111" s="5">
        <f>IF(N111="m",AH111,999)</f>
        <v>999</v>
      </c>
      <c r="E111" s="33">
        <f>IF(N111="s",Y111,IF(N111="m",Z111,999))</f>
        <v>32</v>
      </c>
      <c r="F111" s="34">
        <v>117</v>
      </c>
      <c r="G111" s="35">
        <v>31862</v>
      </c>
      <c r="H111" s="36" t="s">
        <v>205</v>
      </c>
      <c r="I111" s="35">
        <v>2002</v>
      </c>
      <c r="J111" s="36" t="s">
        <v>144</v>
      </c>
      <c r="K111" s="37">
        <v>22.32</v>
      </c>
      <c r="L111" s="38">
        <v>21.08</v>
      </c>
      <c r="M111" s="39">
        <f>IF(AND(K111="NP",L111="NP"),"NP",IF(L111="NP",K111,IF(AND(K111="NP",L111=""),"NP",IF(K111="NP",L111,MIN(K111:L111)))))</f>
        <v>21.08</v>
      </c>
      <c r="N111" s="40" t="str">
        <f>IF(I111="","",IF(I111&gt;2000,"s","m"))</f>
        <v>s</v>
      </c>
      <c r="O111" s="9"/>
      <c r="P111" s="15">
        <f t="shared" si="25"/>
        <v>21.08</v>
      </c>
      <c r="Q111" s="15">
        <f t="shared" si="26"/>
        <v>43.4</v>
      </c>
      <c r="R111" s="15">
        <f t="shared" si="27"/>
        <v>21.08</v>
      </c>
      <c r="S111" s="15">
        <f t="shared" si="28"/>
        <v>9999</v>
      </c>
      <c r="T111" s="16">
        <f t="shared" si="29"/>
        <v>32000</v>
      </c>
      <c r="U111" s="16">
        <f t="shared" si="30"/>
        <v>52000</v>
      </c>
      <c r="V111" s="16">
        <f t="shared" si="31"/>
        <v>56</v>
      </c>
      <c r="W111" s="10">
        <f t="shared" si="32"/>
        <v>32056</v>
      </c>
      <c r="X111" s="10">
        <f t="shared" si="33"/>
        <v>99999</v>
      </c>
      <c r="Y111" s="10">
        <f t="shared" si="34"/>
        <v>32</v>
      </c>
      <c r="Z111" s="10">
        <f t="shared" si="35"/>
        <v>52</v>
      </c>
      <c r="AA111" s="10">
        <f t="shared" si="42"/>
        <v>32056.000111</v>
      </c>
      <c r="AB111" s="10">
        <f t="shared" si="42"/>
        <v>99999.000111</v>
      </c>
      <c r="AC111" s="10">
        <f t="shared" si="36"/>
        <v>32</v>
      </c>
      <c r="AD111" s="10">
        <f t="shared" si="37"/>
        <v>107</v>
      </c>
      <c r="AE111" s="10">
        <f t="shared" si="38"/>
        <v>32056.000111</v>
      </c>
      <c r="AF111" s="10">
        <f t="shared" si="39"/>
        <v>99999.000111</v>
      </c>
      <c r="AG111" s="10">
        <f t="shared" si="40"/>
        <v>32</v>
      </c>
      <c r="AH111" s="10">
        <f t="shared" si="41"/>
        <v>107</v>
      </c>
    </row>
    <row r="112" spans="1:34" s="5" customFormat="1" ht="12.75">
      <c r="A112" s="5">
        <f>IF(N112="s",AC112,999)</f>
        <v>999</v>
      </c>
      <c r="B112" s="5">
        <f>IF(N112="m",AD112,999)</f>
        <v>22</v>
      </c>
      <c r="C112" s="5">
        <f>IF(N112="s",AG112,999)</f>
        <v>999</v>
      </c>
      <c r="D112" s="5">
        <f>IF(N112="m",AH112,999)</f>
        <v>22</v>
      </c>
      <c r="E112" s="25">
        <f>IF(N112="s",Y112,IF(N112="m",Z112,999))</f>
        <v>22</v>
      </c>
      <c r="F112" s="26">
        <v>119</v>
      </c>
      <c r="G112" s="27">
        <v>19382</v>
      </c>
      <c r="H112" s="28" t="s">
        <v>207</v>
      </c>
      <c r="I112" s="27">
        <v>1999</v>
      </c>
      <c r="J112" s="28" t="s">
        <v>208</v>
      </c>
      <c r="K112" s="29">
        <v>19.87</v>
      </c>
      <c r="L112" s="30">
        <v>18.96</v>
      </c>
      <c r="M112" s="31">
        <f>IF(AND(K112="NP",L112="NP"),"NP",IF(L112="NP",K112,IF(AND(K112="NP",L112=""),"NP",IF(K112="NP",L112,MIN(K112:L112)))))</f>
        <v>18.96</v>
      </c>
      <c r="N112" s="32" t="str">
        <f>IF(I112="","",IF(I112&gt;2000,"s","m"))</f>
        <v>m</v>
      </c>
      <c r="O112" s="9"/>
      <c r="P112" s="15">
        <f t="shared" si="25"/>
        <v>18.96</v>
      </c>
      <c r="Q112" s="15">
        <f t="shared" si="26"/>
        <v>38.83</v>
      </c>
      <c r="R112" s="15">
        <f t="shared" si="27"/>
        <v>9999</v>
      </c>
      <c r="S112" s="15">
        <f t="shared" si="28"/>
        <v>18.96</v>
      </c>
      <c r="T112" s="16">
        <f t="shared" si="29"/>
        <v>58000</v>
      </c>
      <c r="U112" s="16">
        <f t="shared" si="30"/>
        <v>22000</v>
      </c>
      <c r="V112" s="16">
        <f t="shared" si="31"/>
        <v>24</v>
      </c>
      <c r="W112" s="10">
        <f t="shared" si="32"/>
        <v>99999</v>
      </c>
      <c r="X112" s="10">
        <f t="shared" si="33"/>
        <v>22024</v>
      </c>
      <c r="Y112" s="10">
        <f t="shared" si="34"/>
        <v>58</v>
      </c>
      <c r="Z112" s="10">
        <f t="shared" si="35"/>
        <v>22</v>
      </c>
      <c r="AA112" s="10">
        <f t="shared" si="42"/>
        <v>99999.000112</v>
      </c>
      <c r="AB112" s="10">
        <f t="shared" si="42"/>
        <v>22024.000112</v>
      </c>
      <c r="AC112" s="10">
        <f t="shared" si="36"/>
        <v>107</v>
      </c>
      <c r="AD112" s="10">
        <f t="shared" si="37"/>
        <v>22</v>
      </c>
      <c r="AE112" s="10">
        <f t="shared" si="38"/>
        <v>99999.000112</v>
      </c>
      <c r="AF112" s="10">
        <f t="shared" si="39"/>
        <v>22024.000112</v>
      </c>
      <c r="AG112" s="10">
        <f t="shared" si="40"/>
        <v>107</v>
      </c>
      <c r="AH112" s="10">
        <f t="shared" si="41"/>
        <v>22</v>
      </c>
    </row>
    <row r="113" spans="1:34" s="5" customFormat="1" ht="12.75">
      <c r="A113" s="5">
        <f>IF(N113="s",AC113,999)</f>
        <v>31</v>
      </c>
      <c r="B113" s="5">
        <f>IF(N113="m",AD113,999)</f>
        <v>999</v>
      </c>
      <c r="C113" s="5">
        <f>IF(N113="s",AG113,999)</f>
        <v>31</v>
      </c>
      <c r="D113" s="5">
        <f>IF(N113="m",AH113,999)</f>
        <v>999</v>
      </c>
      <c r="E113" s="41">
        <f>IF(N113="s",Y113,IF(N113="m",Z113,999))</f>
        <v>31</v>
      </c>
      <c r="F113" s="42">
        <v>120</v>
      </c>
      <c r="G113" s="43">
        <v>25032</v>
      </c>
      <c r="H113" s="44" t="s">
        <v>209</v>
      </c>
      <c r="I113" s="43">
        <v>2001</v>
      </c>
      <c r="J113" s="44" t="s">
        <v>77</v>
      </c>
      <c r="K113" s="47">
        <v>23.15</v>
      </c>
      <c r="L113" s="45">
        <v>20.86</v>
      </c>
      <c r="M113" s="46">
        <f>IF(AND(K113="NP",L113="NP"),"NP",IF(L113="NP",K113,IF(AND(K113="NP",L113=""),"NP",IF(K113="NP",L113,MIN(K113:L113)))))</f>
        <v>20.86</v>
      </c>
      <c r="N113" s="48" t="str">
        <f>IF(I113="","",IF(I113&gt;2000,"s","m"))</f>
        <v>s</v>
      </c>
      <c r="O113" s="9"/>
      <c r="P113" s="15">
        <f t="shared" si="25"/>
        <v>20.86</v>
      </c>
      <c r="Q113" s="15">
        <f t="shared" si="26"/>
        <v>44.01</v>
      </c>
      <c r="R113" s="15">
        <f t="shared" si="27"/>
        <v>20.86</v>
      </c>
      <c r="S113" s="15">
        <f t="shared" si="28"/>
        <v>9999</v>
      </c>
      <c r="T113" s="16">
        <f t="shared" si="29"/>
        <v>31000</v>
      </c>
      <c r="U113" s="16">
        <f t="shared" si="30"/>
        <v>52000</v>
      </c>
      <c r="V113" s="16">
        <f t="shared" si="31"/>
        <v>59</v>
      </c>
      <c r="W113" s="10">
        <f t="shared" si="32"/>
        <v>31059</v>
      </c>
      <c r="X113" s="10">
        <f t="shared" si="33"/>
        <v>99999</v>
      </c>
      <c r="Y113" s="10">
        <f t="shared" si="34"/>
        <v>31</v>
      </c>
      <c r="Z113" s="10">
        <f t="shared" si="35"/>
        <v>52</v>
      </c>
      <c r="AA113" s="10">
        <f t="shared" si="42"/>
        <v>31059.000113</v>
      </c>
      <c r="AB113" s="10">
        <f t="shared" si="42"/>
        <v>99999.000113</v>
      </c>
      <c r="AC113" s="10">
        <f t="shared" si="36"/>
        <v>31</v>
      </c>
      <c r="AD113" s="10">
        <f t="shared" si="37"/>
        <v>108</v>
      </c>
      <c r="AE113" s="10">
        <f t="shared" si="38"/>
        <v>31059.000113</v>
      </c>
      <c r="AF113" s="10">
        <f t="shared" si="39"/>
        <v>99999.000113</v>
      </c>
      <c r="AG113" s="10">
        <f t="shared" si="40"/>
        <v>31</v>
      </c>
      <c r="AH113" s="10">
        <f t="shared" si="41"/>
        <v>108</v>
      </c>
    </row>
    <row r="114" spans="1:34" s="5" customFormat="1" ht="13.5" thickBot="1">
      <c r="A114" s="5">
        <f>IF(N114="s",AC114,999)</f>
        <v>999</v>
      </c>
      <c r="B114" s="5">
        <f>IF(N114="m",AD114,999)</f>
        <v>35</v>
      </c>
      <c r="C114" s="5">
        <f>IF(N114="s",AG114,999)</f>
        <v>999</v>
      </c>
      <c r="D114" s="5">
        <f>IF(N114="m",AH114,999)</f>
        <v>35</v>
      </c>
      <c r="E114" s="33">
        <f>IF(N114="s",Y114,IF(N114="m",Z114,999))</f>
        <v>35</v>
      </c>
      <c r="F114" s="34">
        <v>122</v>
      </c>
      <c r="G114" s="35">
        <v>51642</v>
      </c>
      <c r="H114" s="36" t="s">
        <v>213</v>
      </c>
      <c r="I114" s="35">
        <v>2000</v>
      </c>
      <c r="J114" s="36" t="s">
        <v>214</v>
      </c>
      <c r="K114" s="37">
        <v>19.9</v>
      </c>
      <c r="L114" s="38">
        <v>20.08</v>
      </c>
      <c r="M114" s="39">
        <f>IF(AND(K114="NP",L114="NP"),"NP",IF(L114="NP",K114,IF(AND(K114="NP",L114=""),"NP",IF(K114="NP",L114,MIN(K114:L114)))))</f>
        <v>19.9</v>
      </c>
      <c r="N114" s="40" t="str">
        <f>IF(I114="","",IF(I114&gt;2000,"s","m"))</f>
        <v>m</v>
      </c>
      <c r="O114" s="9"/>
      <c r="P114" s="15">
        <f t="shared" si="25"/>
        <v>19.9</v>
      </c>
      <c r="Q114" s="15">
        <f t="shared" si="26"/>
        <v>39.98</v>
      </c>
      <c r="R114" s="15">
        <f t="shared" si="27"/>
        <v>9999</v>
      </c>
      <c r="S114" s="15">
        <f t="shared" si="28"/>
        <v>19.9</v>
      </c>
      <c r="T114" s="16">
        <f t="shared" si="29"/>
        <v>58000</v>
      </c>
      <c r="U114" s="16">
        <f t="shared" si="30"/>
        <v>35000</v>
      </c>
      <c r="V114" s="16">
        <f t="shared" si="31"/>
        <v>30</v>
      </c>
      <c r="W114" s="10">
        <f t="shared" si="32"/>
        <v>99999</v>
      </c>
      <c r="X114" s="10">
        <f t="shared" si="33"/>
        <v>35030</v>
      </c>
      <c r="Y114" s="10">
        <f t="shared" si="34"/>
        <v>58</v>
      </c>
      <c r="Z114" s="10">
        <f t="shared" si="35"/>
        <v>35</v>
      </c>
      <c r="AA114" s="10">
        <f t="shared" si="42"/>
        <v>99999.000114</v>
      </c>
      <c r="AB114" s="10">
        <f t="shared" si="42"/>
        <v>35030.000114</v>
      </c>
      <c r="AC114" s="10">
        <f t="shared" si="36"/>
        <v>108</v>
      </c>
      <c r="AD114" s="10">
        <f t="shared" si="37"/>
        <v>35</v>
      </c>
      <c r="AE114" s="10">
        <f t="shared" si="38"/>
        <v>99999.000114</v>
      </c>
      <c r="AF114" s="10">
        <f t="shared" si="39"/>
        <v>35030.000114</v>
      </c>
      <c r="AG114" s="10">
        <f t="shared" si="40"/>
        <v>108</v>
      </c>
      <c r="AH114" s="10">
        <f t="shared" si="41"/>
        <v>35</v>
      </c>
    </row>
    <row r="115" spans="1:34" s="5" customFormat="1" ht="12.75">
      <c r="A115" s="5">
        <f>IF(N115="s",AC115,999)</f>
        <v>999</v>
      </c>
      <c r="B115" s="5">
        <f>IF(N115="m",AD115,999)</f>
        <v>999</v>
      </c>
      <c r="C115" s="5">
        <f>IF(N115="s",AG115,999)</f>
        <v>999</v>
      </c>
      <c r="D115" s="5">
        <f>IF(N115="m",AH115,999)</f>
        <v>999</v>
      </c>
      <c r="E115" s="25">
        <f>IF(N115="s",Y115,IF(N115="m",Z115,999))</f>
        <v>999</v>
      </c>
      <c r="F115" s="26"/>
      <c r="G115" s="27"/>
      <c r="H115" s="28"/>
      <c r="I115" s="27"/>
      <c r="J115" s="28"/>
      <c r="K115" s="29"/>
      <c r="L115" s="30"/>
      <c r="M115" s="31">
        <f>IF(AND(K115="NP",L115="NP"),"NP",IF(L115="NP",K115,IF(AND(K115="NP",L115=""),"NP",IF(K115="NP",L115,MIN(K115:L115)))))</f>
        <v>0</v>
      </c>
      <c r="N115" s="32">
        <f>IF(I115="","",IF(I115&gt;2000,"s","m"))</f>
      </c>
      <c r="O115" s="9"/>
      <c r="P115" s="15">
        <f t="shared" si="25"/>
        <v>9999</v>
      </c>
      <c r="Q115" s="15">
        <f t="shared" si="26"/>
        <v>9999</v>
      </c>
      <c r="R115" s="15">
        <f t="shared" si="27"/>
        <v>9999</v>
      </c>
      <c r="S115" s="15">
        <f t="shared" si="28"/>
        <v>9999</v>
      </c>
      <c r="T115" s="16">
        <f t="shared" si="29"/>
        <v>58000</v>
      </c>
      <c r="U115" s="16">
        <f t="shared" si="30"/>
        <v>52000</v>
      </c>
      <c r="V115" s="16">
        <f t="shared" si="31"/>
        <v>109</v>
      </c>
      <c r="W115" s="10">
        <f t="shared" si="32"/>
        <v>99999</v>
      </c>
      <c r="X115" s="10">
        <f t="shared" si="33"/>
        <v>99999</v>
      </c>
      <c r="Y115" s="10">
        <f t="shared" si="34"/>
        <v>58</v>
      </c>
      <c r="Z115" s="10">
        <f t="shared" si="35"/>
        <v>52</v>
      </c>
      <c r="AA115" s="10">
        <f t="shared" si="42"/>
        <v>99999.000115</v>
      </c>
      <c r="AB115" s="10">
        <f t="shared" si="42"/>
        <v>99999.000115</v>
      </c>
      <c r="AC115" s="10">
        <f t="shared" si="36"/>
        <v>109</v>
      </c>
      <c r="AD115" s="10">
        <f t="shared" si="37"/>
        <v>109</v>
      </c>
      <c r="AE115" s="10">
        <f t="shared" si="38"/>
        <v>99999.000115</v>
      </c>
      <c r="AF115" s="10">
        <f t="shared" si="39"/>
        <v>99999.000115</v>
      </c>
      <c r="AG115" s="10">
        <f t="shared" si="40"/>
        <v>109</v>
      </c>
      <c r="AH115" s="10">
        <f t="shared" si="41"/>
        <v>109</v>
      </c>
    </row>
    <row r="116" spans="1:34" s="5" customFormat="1" ht="12.75">
      <c r="A116" s="5">
        <f>IF(N116="s",AC116,999)</f>
        <v>999</v>
      </c>
      <c r="B116" s="5">
        <f>IF(N116="m",AD116,999)</f>
        <v>999</v>
      </c>
      <c r="C116" s="5">
        <f>IF(N116="s",AG116,999)</f>
        <v>999</v>
      </c>
      <c r="D116" s="5">
        <f>IF(N116="m",AH116,999)</f>
        <v>999</v>
      </c>
      <c r="E116" s="41">
        <f>IF(N116="s",Y116,IF(N116="m",Z116,999))</f>
        <v>999</v>
      </c>
      <c r="F116" s="42"/>
      <c r="G116" s="43"/>
      <c r="H116" s="44"/>
      <c r="I116" s="43"/>
      <c r="J116" s="44"/>
      <c r="K116" s="47"/>
      <c r="L116" s="45"/>
      <c r="M116" s="46">
        <f>IF(AND(K116="NP",L116="NP"),"NP",IF(L116="NP",K116,IF(AND(K116="NP",L116=""),"NP",IF(K116="NP",L116,MIN(K116:L116)))))</f>
        <v>0</v>
      </c>
      <c r="N116" s="48">
        <f>IF(I116="","",IF(I116&gt;2000,"s","m"))</f>
      </c>
      <c r="O116" s="9"/>
      <c r="P116" s="15">
        <f t="shared" si="25"/>
        <v>9999</v>
      </c>
      <c r="Q116" s="15">
        <f t="shared" si="26"/>
        <v>9999</v>
      </c>
      <c r="R116" s="15">
        <f t="shared" si="27"/>
        <v>9999</v>
      </c>
      <c r="S116" s="15">
        <f t="shared" si="28"/>
        <v>9999</v>
      </c>
      <c r="T116" s="16">
        <f t="shared" si="29"/>
        <v>58000</v>
      </c>
      <c r="U116" s="16">
        <f t="shared" si="30"/>
        <v>52000</v>
      </c>
      <c r="V116" s="16">
        <f t="shared" si="31"/>
        <v>109</v>
      </c>
      <c r="W116" s="10">
        <f t="shared" si="32"/>
        <v>99999</v>
      </c>
      <c r="X116" s="10">
        <f t="shared" si="33"/>
        <v>99999</v>
      </c>
      <c r="Y116" s="10">
        <f t="shared" si="34"/>
        <v>58</v>
      </c>
      <c r="Z116" s="10">
        <f t="shared" si="35"/>
        <v>52</v>
      </c>
      <c r="AA116" s="10">
        <f t="shared" si="42"/>
        <v>99999.000116</v>
      </c>
      <c r="AB116" s="10">
        <f t="shared" si="42"/>
        <v>99999.000116</v>
      </c>
      <c r="AC116" s="10">
        <f t="shared" si="36"/>
        <v>110</v>
      </c>
      <c r="AD116" s="10">
        <f t="shared" si="37"/>
        <v>110</v>
      </c>
      <c r="AE116" s="10">
        <f t="shared" si="38"/>
        <v>99999.000116</v>
      </c>
      <c r="AF116" s="10">
        <f t="shared" si="39"/>
        <v>99999.000116</v>
      </c>
      <c r="AG116" s="10">
        <f t="shared" si="40"/>
        <v>110</v>
      </c>
      <c r="AH116" s="10">
        <f t="shared" si="41"/>
        <v>110</v>
      </c>
    </row>
    <row r="117" spans="1:34" s="5" customFormat="1" ht="13.5" thickBot="1">
      <c r="A117" s="5">
        <f>IF(N117="s",AC117,999)</f>
        <v>999</v>
      </c>
      <c r="B117" s="5">
        <f>IF(N117="m",AD117,999)</f>
        <v>999</v>
      </c>
      <c r="C117" s="5">
        <f>IF(N117="s",AG117,999)</f>
        <v>999</v>
      </c>
      <c r="D117" s="5">
        <f>IF(N117="m",AH117,999)</f>
        <v>999</v>
      </c>
      <c r="E117" s="52">
        <f>IF(N117="s",Y117,IF(N117="m",Z117,999))</f>
        <v>999</v>
      </c>
      <c r="F117" s="53"/>
      <c r="G117" s="54"/>
      <c r="H117" s="55"/>
      <c r="I117" s="54"/>
      <c r="J117" s="55"/>
      <c r="K117" s="56"/>
      <c r="L117" s="57"/>
      <c r="M117" s="58">
        <f>IF(AND(K117="NP",L117="NP"),"NP",IF(L117="NP",K117,IF(AND(K117="NP",L117=""),"NP",IF(K117="NP",L117,MIN(K117:L117)))))</f>
        <v>0</v>
      </c>
      <c r="N117" s="59">
        <f>IF(I117="","",IF(I117&gt;2000,"s","m"))</f>
      </c>
      <c r="O117" s="9"/>
      <c r="P117" s="15">
        <f t="shared" si="25"/>
        <v>9999</v>
      </c>
      <c r="Q117" s="15">
        <f t="shared" si="26"/>
        <v>9999</v>
      </c>
      <c r="R117" s="15">
        <f t="shared" si="27"/>
        <v>9999</v>
      </c>
      <c r="S117" s="15">
        <f t="shared" si="28"/>
        <v>9999</v>
      </c>
      <c r="T117" s="16">
        <f t="shared" si="29"/>
        <v>58000</v>
      </c>
      <c r="U117" s="16">
        <f t="shared" si="30"/>
        <v>52000</v>
      </c>
      <c r="V117" s="16">
        <f t="shared" si="31"/>
        <v>109</v>
      </c>
      <c r="W117" s="10">
        <f t="shared" si="32"/>
        <v>99999</v>
      </c>
      <c r="X117" s="10">
        <f t="shared" si="33"/>
        <v>99999</v>
      </c>
      <c r="Y117" s="10">
        <f t="shared" si="34"/>
        <v>58</v>
      </c>
      <c r="Z117" s="10">
        <f t="shared" si="35"/>
        <v>52</v>
      </c>
      <c r="AA117" s="10">
        <f t="shared" si="42"/>
        <v>99999.000117</v>
      </c>
      <c r="AB117" s="10">
        <f t="shared" si="42"/>
        <v>99999.000117</v>
      </c>
      <c r="AC117" s="10">
        <f t="shared" si="36"/>
        <v>111</v>
      </c>
      <c r="AD117" s="10">
        <f t="shared" si="37"/>
        <v>111</v>
      </c>
      <c r="AE117" s="10">
        <f t="shared" si="38"/>
        <v>99999.000117</v>
      </c>
      <c r="AF117" s="10">
        <f t="shared" si="39"/>
        <v>99999.000117</v>
      </c>
      <c r="AG117" s="10">
        <f t="shared" si="40"/>
        <v>111</v>
      </c>
      <c r="AH117" s="10">
        <f t="shared" si="41"/>
        <v>111</v>
      </c>
    </row>
    <row r="118" spans="1:34" s="5" customFormat="1" ht="12.75">
      <c r="A118" s="5">
        <f>IF(N118="s",AC118,999)</f>
        <v>999</v>
      </c>
      <c r="B118" s="5">
        <f>IF(N118="m",AD118,999)</f>
        <v>999</v>
      </c>
      <c r="C118" s="5">
        <f>IF(N118="s",AG118,999)</f>
        <v>999</v>
      </c>
      <c r="D118" s="5">
        <f>IF(N118="m",AH118,999)</f>
        <v>999</v>
      </c>
      <c r="E118" s="25">
        <f>IF(N118="s",Y118,IF(N118="m",Z118,999))</f>
        <v>999</v>
      </c>
      <c r="F118" s="83"/>
      <c r="G118" s="62"/>
      <c r="H118" s="28"/>
      <c r="I118" s="62"/>
      <c r="J118" s="28"/>
      <c r="K118" s="64"/>
      <c r="L118" s="30"/>
      <c r="M118" s="66">
        <f>IF(AND(K118="NP",L118="NP"),"NP",IF(L118="NP",K118,IF(AND(K118="NP",L118=""),"NP",IF(K118="NP",L118,MIN(K118:L118)))))</f>
        <v>0</v>
      </c>
      <c r="N118" s="32">
        <f>IF(I118="","",IF(I118&gt;2000,"s","m"))</f>
      </c>
      <c r="O118" s="9"/>
      <c r="P118" s="15">
        <f t="shared" si="25"/>
        <v>9999</v>
      </c>
      <c r="Q118" s="15">
        <f t="shared" si="26"/>
        <v>9999</v>
      </c>
      <c r="R118" s="15">
        <f t="shared" si="27"/>
        <v>9999</v>
      </c>
      <c r="S118" s="15">
        <f t="shared" si="28"/>
        <v>9999</v>
      </c>
      <c r="T118" s="16">
        <f t="shared" si="29"/>
        <v>58000</v>
      </c>
      <c r="U118" s="16">
        <f t="shared" si="30"/>
        <v>52000</v>
      </c>
      <c r="V118" s="16">
        <f t="shared" si="31"/>
        <v>109</v>
      </c>
      <c r="W118" s="10">
        <f t="shared" si="32"/>
        <v>99999</v>
      </c>
      <c r="X118" s="10">
        <f t="shared" si="33"/>
        <v>99999</v>
      </c>
      <c r="Y118" s="10">
        <f t="shared" si="34"/>
        <v>58</v>
      </c>
      <c r="Z118" s="10">
        <f t="shared" si="35"/>
        <v>52</v>
      </c>
      <c r="AA118" s="10">
        <f t="shared" si="42"/>
        <v>99999.000118</v>
      </c>
      <c r="AB118" s="10">
        <f t="shared" si="42"/>
        <v>99999.000118</v>
      </c>
      <c r="AC118" s="10">
        <f t="shared" si="36"/>
        <v>112</v>
      </c>
      <c r="AD118" s="10">
        <f t="shared" si="37"/>
        <v>112</v>
      </c>
      <c r="AE118" s="10">
        <f t="shared" si="38"/>
        <v>99999.000118</v>
      </c>
      <c r="AF118" s="10">
        <f t="shared" si="39"/>
        <v>99999.000118</v>
      </c>
      <c r="AG118" s="10">
        <f t="shared" si="40"/>
        <v>112</v>
      </c>
      <c r="AH118" s="10">
        <f t="shared" si="41"/>
        <v>112</v>
      </c>
    </row>
    <row r="119" spans="1:34" s="5" customFormat="1" ht="12.75">
      <c r="A119" s="5">
        <f>IF(N119="s",AC119,999)</f>
        <v>999</v>
      </c>
      <c r="B119" s="5">
        <f>IF(N119="m",AD119,999)</f>
        <v>999</v>
      </c>
      <c r="C119" s="5">
        <f>IF(N119="s",AG119,999)</f>
        <v>999</v>
      </c>
      <c r="D119" s="5">
        <f>IF(N119="m",AH119,999)</f>
        <v>999</v>
      </c>
      <c r="E119" s="41">
        <f>IF(N119="s",Y119,IF(N119="m",Z119,999))</f>
        <v>999</v>
      </c>
      <c r="F119" s="84"/>
      <c r="G119" s="63"/>
      <c r="H119" s="44"/>
      <c r="I119" s="63"/>
      <c r="J119" s="44"/>
      <c r="K119" s="65"/>
      <c r="L119" s="45"/>
      <c r="M119" s="67">
        <f>IF(AND(K119="NP",L119="NP"),"NP",IF(L119="NP",K119,IF(AND(K119="NP",L119=""),"NP",IF(K119="NP",L119,MIN(K119:L119)))))</f>
        <v>0</v>
      </c>
      <c r="N119" s="48">
        <f>IF(I119="","",IF(I119&gt;2000,"s","m"))</f>
      </c>
      <c r="O119" s="9"/>
      <c r="P119" s="15">
        <f t="shared" si="25"/>
        <v>9999</v>
      </c>
      <c r="Q119" s="15">
        <f t="shared" si="26"/>
        <v>9999</v>
      </c>
      <c r="R119" s="15">
        <f t="shared" si="27"/>
        <v>9999</v>
      </c>
      <c r="S119" s="15">
        <f t="shared" si="28"/>
        <v>9999</v>
      </c>
      <c r="T119" s="16">
        <f t="shared" si="29"/>
        <v>58000</v>
      </c>
      <c r="U119" s="16">
        <f t="shared" si="30"/>
        <v>52000</v>
      </c>
      <c r="V119" s="16">
        <f t="shared" si="31"/>
        <v>109</v>
      </c>
      <c r="W119" s="10">
        <f t="shared" si="32"/>
        <v>99999</v>
      </c>
      <c r="X119" s="10">
        <f t="shared" si="33"/>
        <v>99999</v>
      </c>
      <c r="Y119" s="10">
        <f t="shared" si="34"/>
        <v>58</v>
      </c>
      <c r="Z119" s="10">
        <f t="shared" si="35"/>
        <v>52</v>
      </c>
      <c r="AA119" s="10">
        <f t="shared" si="42"/>
        <v>99999.000119</v>
      </c>
      <c r="AB119" s="10">
        <f t="shared" si="42"/>
        <v>99999.000119</v>
      </c>
      <c r="AC119" s="10">
        <f t="shared" si="36"/>
        <v>113</v>
      </c>
      <c r="AD119" s="10">
        <f t="shared" si="37"/>
        <v>113</v>
      </c>
      <c r="AE119" s="10">
        <f t="shared" si="38"/>
        <v>99999.000119</v>
      </c>
      <c r="AF119" s="10">
        <f t="shared" si="39"/>
        <v>99999.000119</v>
      </c>
      <c r="AG119" s="10">
        <f t="shared" si="40"/>
        <v>113</v>
      </c>
      <c r="AH119" s="10">
        <f t="shared" si="41"/>
        <v>113</v>
      </c>
    </row>
    <row r="120" spans="1:34" s="5" customFormat="1" ht="13.5" thickBot="1">
      <c r="A120" s="5">
        <f>IF(N120="s",AC120,999)</f>
        <v>999</v>
      </c>
      <c r="B120" s="5">
        <f>IF(N120="m",AD120,999)</f>
        <v>999</v>
      </c>
      <c r="C120" s="5">
        <f>IF(N120="s",AG120,999)</f>
        <v>999</v>
      </c>
      <c r="D120" s="5">
        <f>IF(N120="m",AH120,999)</f>
        <v>999</v>
      </c>
      <c r="E120" s="33">
        <f>IF(N120="s",Y120,IF(N120="m",Z120,999))</f>
        <v>999</v>
      </c>
      <c r="F120" s="85"/>
      <c r="G120" s="68"/>
      <c r="H120" s="55"/>
      <c r="I120" s="68"/>
      <c r="J120" s="55"/>
      <c r="K120" s="69"/>
      <c r="L120" s="57"/>
      <c r="M120" s="70">
        <f>IF(AND(K120="NP",L120="NP"),"NP",IF(L120="NP",K120,IF(AND(K120="NP",L120=""),"NP",IF(K120="NP",L120,MIN(K120:L120)))))</f>
        <v>0</v>
      </c>
      <c r="N120" s="59">
        <f>IF(I120="","",IF(I120&gt;2000,"s","m"))</f>
      </c>
      <c r="O120" s="9"/>
      <c r="P120" s="15">
        <f t="shared" si="25"/>
        <v>9999</v>
      </c>
      <c r="Q120" s="15">
        <f t="shared" si="26"/>
        <v>9999</v>
      </c>
      <c r="R120" s="15">
        <f t="shared" si="27"/>
        <v>9999</v>
      </c>
      <c r="S120" s="15">
        <f t="shared" si="28"/>
        <v>9999</v>
      </c>
      <c r="T120" s="16">
        <f t="shared" si="29"/>
        <v>58000</v>
      </c>
      <c r="U120" s="16">
        <f t="shared" si="30"/>
        <v>52000</v>
      </c>
      <c r="V120" s="16">
        <f t="shared" si="31"/>
        <v>109</v>
      </c>
      <c r="W120" s="10">
        <f t="shared" si="32"/>
        <v>99999</v>
      </c>
      <c r="X120" s="10">
        <f t="shared" si="33"/>
        <v>99999</v>
      </c>
      <c r="Y120" s="10">
        <f t="shared" si="34"/>
        <v>58</v>
      </c>
      <c r="Z120" s="10">
        <f t="shared" si="35"/>
        <v>52</v>
      </c>
      <c r="AA120" s="10">
        <f t="shared" si="42"/>
        <v>99999.00012</v>
      </c>
      <c r="AB120" s="10">
        <f t="shared" si="42"/>
        <v>99999.00012</v>
      </c>
      <c r="AC120" s="10">
        <f t="shared" si="36"/>
        <v>114</v>
      </c>
      <c r="AD120" s="10">
        <f t="shared" si="37"/>
        <v>114</v>
      </c>
      <c r="AE120" s="10">
        <f t="shared" si="38"/>
        <v>99999.00012</v>
      </c>
      <c r="AF120" s="10">
        <f t="shared" si="39"/>
        <v>99999.00012</v>
      </c>
      <c r="AG120" s="10">
        <f t="shared" si="40"/>
        <v>114</v>
      </c>
      <c r="AH120" s="10">
        <f t="shared" si="41"/>
        <v>114</v>
      </c>
    </row>
    <row r="121" spans="1:34" s="5" customFormat="1" ht="12.75">
      <c r="A121" s="5">
        <f>IF(N121="s",AC121,999)</f>
        <v>999</v>
      </c>
      <c r="B121" s="5">
        <f>IF(N121="m",AD121,999)</f>
        <v>999</v>
      </c>
      <c r="C121" s="5">
        <f>IF(N121="s",AG121,999)</f>
        <v>999</v>
      </c>
      <c r="D121" s="5">
        <f>IF(N121="m",AH121,999)</f>
        <v>999</v>
      </c>
      <c r="E121" s="60">
        <f>IF(N121="s",Y121,IF(N121="m",Z121,999))</f>
        <v>999</v>
      </c>
      <c r="F121" s="71"/>
      <c r="G121" s="27"/>
      <c r="H121" s="74"/>
      <c r="I121" s="27"/>
      <c r="J121" s="74"/>
      <c r="K121" s="29"/>
      <c r="L121" s="77"/>
      <c r="M121" s="31">
        <f>IF(AND(K121="NP",L121="NP"),"NP",IF(L121="NP",K121,IF(AND(K121="NP",L121=""),"NP",IF(K121="NP",L121,MIN(K121:L121)))))</f>
        <v>0</v>
      </c>
      <c r="N121" s="80">
        <f>IF(I121="","",IF(I121&gt;2000,"s","m"))</f>
      </c>
      <c r="O121" s="9"/>
      <c r="P121" s="15">
        <f t="shared" si="25"/>
        <v>9999</v>
      </c>
      <c r="Q121" s="15">
        <f t="shared" si="26"/>
        <v>9999</v>
      </c>
      <c r="R121" s="15">
        <f t="shared" si="27"/>
        <v>9999</v>
      </c>
      <c r="S121" s="15">
        <f t="shared" si="28"/>
        <v>9999</v>
      </c>
      <c r="T121" s="16">
        <f t="shared" si="29"/>
        <v>58000</v>
      </c>
      <c r="U121" s="16">
        <f t="shared" si="30"/>
        <v>52000</v>
      </c>
      <c r="V121" s="16">
        <f t="shared" si="31"/>
        <v>109</v>
      </c>
      <c r="W121" s="10">
        <f t="shared" si="32"/>
        <v>99999</v>
      </c>
      <c r="X121" s="10">
        <f t="shared" si="33"/>
        <v>99999</v>
      </c>
      <c r="Y121" s="10">
        <f t="shared" si="34"/>
        <v>58</v>
      </c>
      <c r="Z121" s="10">
        <f t="shared" si="35"/>
        <v>52</v>
      </c>
      <c r="AA121" s="10">
        <f t="shared" si="42"/>
        <v>99999.000121</v>
      </c>
      <c r="AB121" s="10">
        <f t="shared" si="42"/>
        <v>99999.000121</v>
      </c>
      <c r="AC121" s="10">
        <f t="shared" si="36"/>
        <v>115</v>
      </c>
      <c r="AD121" s="10">
        <f t="shared" si="37"/>
        <v>115</v>
      </c>
      <c r="AE121" s="10">
        <f t="shared" si="38"/>
        <v>99999.000121</v>
      </c>
      <c r="AF121" s="10">
        <f t="shared" si="39"/>
        <v>99999.000121</v>
      </c>
      <c r="AG121" s="10">
        <f t="shared" si="40"/>
        <v>115</v>
      </c>
      <c r="AH121" s="10">
        <f t="shared" si="41"/>
        <v>115</v>
      </c>
    </row>
    <row r="122" spans="1:34" s="5" customFormat="1" ht="12.75">
      <c r="A122" s="5">
        <f>IF(N122="s",AC122,999)</f>
        <v>999</v>
      </c>
      <c r="B122" s="5">
        <f>IF(N122="m",AD122,999)</f>
        <v>999</v>
      </c>
      <c r="C122" s="5">
        <f>IF(N122="s",AG122,999)</f>
        <v>999</v>
      </c>
      <c r="D122" s="5">
        <f>IF(N122="m",AH122,999)</f>
        <v>999</v>
      </c>
      <c r="E122" s="41">
        <f>IF(N122="s",Y122,IF(N122="m",Z122,999))</f>
        <v>999</v>
      </c>
      <c r="F122" s="72"/>
      <c r="G122" s="43"/>
      <c r="H122" s="75"/>
      <c r="I122" s="43"/>
      <c r="J122" s="75"/>
      <c r="K122" s="47"/>
      <c r="L122" s="78"/>
      <c r="M122" s="46">
        <f>IF(AND(K122="NP",L122="NP"),"NP",IF(L122="NP",K122,IF(AND(K122="NP",L122=""),"NP",IF(K122="NP",L122,MIN(K122:L122)))))</f>
        <v>0</v>
      </c>
      <c r="N122" s="81">
        <f>IF(I122="","",IF(I122&gt;2000,"s","m"))</f>
      </c>
      <c r="O122" s="9"/>
      <c r="P122" s="15">
        <f t="shared" si="25"/>
        <v>9999</v>
      </c>
      <c r="Q122" s="15">
        <f t="shared" si="26"/>
        <v>9999</v>
      </c>
      <c r="R122" s="15">
        <f t="shared" si="27"/>
        <v>9999</v>
      </c>
      <c r="S122" s="15">
        <f t="shared" si="28"/>
        <v>9999</v>
      </c>
      <c r="T122" s="16">
        <f t="shared" si="29"/>
        <v>58000</v>
      </c>
      <c r="U122" s="16">
        <f t="shared" si="30"/>
        <v>52000</v>
      </c>
      <c r="V122" s="16">
        <f t="shared" si="31"/>
        <v>109</v>
      </c>
      <c r="W122" s="10">
        <f t="shared" si="32"/>
        <v>99999</v>
      </c>
      <c r="X122" s="10">
        <f t="shared" si="33"/>
        <v>99999</v>
      </c>
      <c r="Y122" s="10">
        <f t="shared" si="34"/>
        <v>58</v>
      </c>
      <c r="Z122" s="10">
        <f t="shared" si="35"/>
        <v>52</v>
      </c>
      <c r="AA122" s="10">
        <f t="shared" si="42"/>
        <v>99999.000122</v>
      </c>
      <c r="AB122" s="10">
        <f t="shared" si="42"/>
        <v>99999.000122</v>
      </c>
      <c r="AC122" s="10">
        <f t="shared" si="36"/>
        <v>116</v>
      </c>
      <c r="AD122" s="10">
        <f t="shared" si="37"/>
        <v>116</v>
      </c>
      <c r="AE122" s="10">
        <f t="shared" si="38"/>
        <v>99999.000122</v>
      </c>
      <c r="AF122" s="10">
        <f t="shared" si="39"/>
        <v>99999.000122</v>
      </c>
      <c r="AG122" s="10">
        <f t="shared" si="40"/>
        <v>116</v>
      </c>
      <c r="AH122" s="10">
        <f t="shared" si="41"/>
        <v>116</v>
      </c>
    </row>
    <row r="123" spans="1:34" s="5" customFormat="1" ht="13.5" thickBot="1">
      <c r="A123" s="5">
        <f>IF(N123="s",AC123,999)</f>
        <v>999</v>
      </c>
      <c r="B123" s="5">
        <f>IF(N123="m",AD123,999)</f>
        <v>999</v>
      </c>
      <c r="C123" s="5">
        <f>IF(N123="s",AG123,999)</f>
        <v>999</v>
      </c>
      <c r="D123" s="5">
        <f>IF(N123="m",AH123,999)</f>
        <v>999</v>
      </c>
      <c r="E123" s="33">
        <f>IF(N123="s",Y123,IF(N123="m",Z123,999))</f>
        <v>999</v>
      </c>
      <c r="F123" s="73"/>
      <c r="G123" s="35"/>
      <c r="H123" s="76"/>
      <c r="I123" s="35"/>
      <c r="J123" s="76"/>
      <c r="K123" s="37"/>
      <c r="L123" s="79"/>
      <c r="M123" s="58">
        <f>IF(AND(K123="NP",L123="NP"),"NP",IF(L123="NP",K123,IF(AND(K123="NP",L123=""),"NP",IF(K123="NP",L123,MIN(K123:L123)))))</f>
        <v>0</v>
      </c>
      <c r="N123" s="82">
        <f>IF(I123="","",IF(I123&gt;2000,"s","m"))</f>
      </c>
      <c r="O123" s="9"/>
      <c r="P123" s="15">
        <f t="shared" si="25"/>
        <v>9999</v>
      </c>
      <c r="Q123" s="15">
        <f t="shared" si="26"/>
        <v>9999</v>
      </c>
      <c r="R123" s="15">
        <f t="shared" si="27"/>
        <v>9999</v>
      </c>
      <c r="S123" s="15">
        <f t="shared" si="28"/>
        <v>9999</v>
      </c>
      <c r="T123" s="16">
        <f t="shared" si="29"/>
        <v>58000</v>
      </c>
      <c r="U123" s="16">
        <f t="shared" si="30"/>
        <v>52000</v>
      </c>
      <c r="V123" s="16">
        <f t="shared" si="31"/>
        <v>109</v>
      </c>
      <c r="W123" s="10">
        <f t="shared" si="32"/>
        <v>99999</v>
      </c>
      <c r="X123" s="10">
        <f t="shared" si="33"/>
        <v>99999</v>
      </c>
      <c r="Y123" s="10">
        <f t="shared" si="34"/>
        <v>58</v>
      </c>
      <c r="Z123" s="10">
        <f t="shared" si="35"/>
        <v>52</v>
      </c>
      <c r="AA123" s="10">
        <f t="shared" si="42"/>
        <v>99999.000123</v>
      </c>
      <c r="AB123" s="10">
        <f t="shared" si="42"/>
        <v>99999.000123</v>
      </c>
      <c r="AC123" s="10">
        <f t="shared" si="36"/>
        <v>117</v>
      </c>
      <c r="AD123" s="10">
        <f t="shared" si="37"/>
        <v>117</v>
      </c>
      <c r="AE123" s="10">
        <f t="shared" si="38"/>
        <v>99999.000123</v>
      </c>
      <c r="AF123" s="10">
        <f t="shared" si="39"/>
        <v>99999.000123</v>
      </c>
      <c r="AG123" s="10">
        <f t="shared" si="40"/>
        <v>117</v>
      </c>
      <c r="AH123" s="10">
        <f t="shared" si="41"/>
        <v>117</v>
      </c>
    </row>
    <row r="124" spans="1:34" s="5" customFormat="1" ht="12.75">
      <c r="A124" s="5">
        <f>IF(N124="s",AC124,999)</f>
        <v>999</v>
      </c>
      <c r="B124" s="5">
        <f>IF(N124="m",AD124,999)</f>
        <v>999</v>
      </c>
      <c r="C124" s="5">
        <f>IF(N124="s",AG124,999)</f>
        <v>999</v>
      </c>
      <c r="D124" s="5">
        <f>IF(N124="m",AH124,999)</f>
        <v>999</v>
      </c>
      <c r="E124" s="25">
        <f>IF(N124="s",Y124,IF(N124="m",Z124,999))</f>
        <v>999</v>
      </c>
      <c r="F124" s="71"/>
      <c r="G124" s="27"/>
      <c r="H124" s="74"/>
      <c r="I124" s="27"/>
      <c r="J124" s="74"/>
      <c r="K124" s="29"/>
      <c r="L124" s="77"/>
      <c r="M124" s="31">
        <f>IF(AND(K124="NP",L124="NP"),"NP",IF(L124="NP",K124,IF(AND(K124="NP",L124=""),"NP",IF(K124="NP",L124,MIN(K124:L124)))))</f>
        <v>0</v>
      </c>
      <c r="N124" s="80">
        <f>IF(I124="","",IF(I124&gt;2000,"s","m"))</f>
      </c>
      <c r="O124" s="9"/>
      <c r="P124" s="15">
        <f t="shared" si="25"/>
        <v>9999</v>
      </c>
      <c r="Q124" s="15">
        <f t="shared" si="26"/>
        <v>9999</v>
      </c>
      <c r="R124" s="15">
        <f t="shared" si="27"/>
        <v>9999</v>
      </c>
      <c r="S124" s="15">
        <f t="shared" si="28"/>
        <v>9999</v>
      </c>
      <c r="T124" s="16">
        <f t="shared" si="29"/>
        <v>58000</v>
      </c>
      <c r="U124" s="16">
        <f t="shared" si="30"/>
        <v>52000</v>
      </c>
      <c r="V124" s="16">
        <f t="shared" si="31"/>
        <v>109</v>
      </c>
      <c r="W124" s="10">
        <f t="shared" si="32"/>
        <v>99999</v>
      </c>
      <c r="X124" s="10">
        <f t="shared" si="33"/>
        <v>99999</v>
      </c>
      <c r="Y124" s="10">
        <f t="shared" si="34"/>
        <v>58</v>
      </c>
      <c r="Z124" s="10">
        <f t="shared" si="35"/>
        <v>52</v>
      </c>
      <c r="AA124" s="10">
        <f t="shared" si="42"/>
        <v>99999.000124</v>
      </c>
      <c r="AB124" s="10">
        <f t="shared" si="42"/>
        <v>99999.000124</v>
      </c>
      <c r="AC124" s="10">
        <f t="shared" si="36"/>
        <v>118</v>
      </c>
      <c r="AD124" s="10">
        <f t="shared" si="37"/>
        <v>118</v>
      </c>
      <c r="AE124" s="10">
        <f t="shared" si="38"/>
        <v>99999.000124</v>
      </c>
      <c r="AF124" s="10">
        <f t="shared" si="39"/>
        <v>99999.000124</v>
      </c>
      <c r="AG124" s="10">
        <f t="shared" si="40"/>
        <v>118</v>
      </c>
      <c r="AH124" s="10">
        <f t="shared" si="41"/>
        <v>118</v>
      </c>
    </row>
    <row r="125" spans="1:34" s="5" customFormat="1" ht="12.75">
      <c r="A125" s="5">
        <f>IF(N125="s",AC125,999)</f>
        <v>999</v>
      </c>
      <c r="B125" s="5">
        <f>IF(N125="m",AD125,999)</f>
        <v>999</v>
      </c>
      <c r="C125" s="5">
        <f>IF(N125="s",AG125,999)</f>
        <v>999</v>
      </c>
      <c r="D125" s="5">
        <f>IF(N125="m",AH125,999)</f>
        <v>999</v>
      </c>
      <c r="E125" s="41">
        <f>IF(N125="s",Y125,IF(N125="m",Z125,999))</f>
        <v>999</v>
      </c>
      <c r="F125" s="42"/>
      <c r="G125" s="43"/>
      <c r="H125" s="44"/>
      <c r="I125" s="43"/>
      <c r="J125" s="44"/>
      <c r="K125" s="47"/>
      <c r="L125" s="86"/>
      <c r="M125" s="46">
        <f>IF(AND(K125="NP",L125="NP"),"NP",IF(L125="NP",K125,IF(AND(K125="NP",L125=""),"NP",IF(K125="NP",L125,MIN(K125:L125)))))</f>
        <v>0</v>
      </c>
      <c r="N125" s="81"/>
      <c r="O125" s="9"/>
      <c r="P125" s="15">
        <f t="shared" si="25"/>
        <v>9999</v>
      </c>
      <c r="Q125" s="15">
        <f t="shared" si="26"/>
        <v>9999</v>
      </c>
      <c r="R125" s="15">
        <f t="shared" si="27"/>
        <v>9999</v>
      </c>
      <c r="S125" s="15">
        <f t="shared" si="28"/>
        <v>9999</v>
      </c>
      <c r="T125" s="16">
        <f t="shared" si="29"/>
        <v>58000</v>
      </c>
      <c r="U125" s="16">
        <f t="shared" si="30"/>
        <v>52000</v>
      </c>
      <c r="V125" s="16">
        <f t="shared" si="31"/>
        <v>109</v>
      </c>
      <c r="W125" s="10">
        <f t="shared" si="32"/>
        <v>99999</v>
      </c>
      <c r="X125" s="10">
        <f t="shared" si="33"/>
        <v>99999</v>
      </c>
      <c r="Y125" s="10">
        <f t="shared" si="34"/>
        <v>58</v>
      </c>
      <c r="Z125" s="10">
        <f t="shared" si="35"/>
        <v>52</v>
      </c>
      <c r="AA125" s="10">
        <f t="shared" si="42"/>
        <v>99999.000125</v>
      </c>
      <c r="AB125" s="10">
        <f t="shared" si="42"/>
        <v>99999.000125</v>
      </c>
      <c r="AC125" s="10">
        <f t="shared" si="36"/>
        <v>119</v>
      </c>
      <c r="AD125" s="10">
        <f t="shared" si="37"/>
        <v>119</v>
      </c>
      <c r="AE125" s="10">
        <f t="shared" si="38"/>
        <v>99999.000125</v>
      </c>
      <c r="AF125" s="10">
        <f t="shared" si="39"/>
        <v>99999.000125</v>
      </c>
      <c r="AG125" s="10">
        <f t="shared" si="40"/>
        <v>119</v>
      </c>
      <c r="AH125" s="10">
        <f t="shared" si="41"/>
        <v>119</v>
      </c>
    </row>
    <row r="126" spans="1:34" s="5" customFormat="1" ht="13.5" thickBot="1">
      <c r="A126" s="5">
        <f>IF(N126="s",AC126,999)</f>
        <v>999</v>
      </c>
      <c r="B126" s="5">
        <f>IF(N126="m",AD126,999)</f>
        <v>999</v>
      </c>
      <c r="C126" s="5">
        <f>IF(N126="s",AG126,999)</f>
        <v>999</v>
      </c>
      <c r="D126" s="5">
        <f>IF(N126="m",AH126,999)</f>
        <v>999</v>
      </c>
      <c r="E126" s="33">
        <f>IF(N126="s",Y126,IF(N126="m",Z126,999))</f>
        <v>999</v>
      </c>
      <c r="F126" s="34"/>
      <c r="G126" s="35"/>
      <c r="H126" s="36"/>
      <c r="I126" s="35"/>
      <c r="J126" s="36"/>
      <c r="K126" s="37"/>
      <c r="L126" s="87"/>
      <c r="M126" s="58">
        <f>IF(AND(K126="NP",L126="NP"),"NP",IF(L126="NP",K126,IF(AND(K126="NP",L126=""),"NP",IF(K126="NP",L126,MIN(K126:L126)))))</f>
        <v>0</v>
      </c>
      <c r="N126" s="82"/>
      <c r="O126" s="9"/>
      <c r="P126" s="15">
        <f t="shared" si="25"/>
        <v>9999</v>
      </c>
      <c r="Q126" s="15">
        <f t="shared" si="26"/>
        <v>9999</v>
      </c>
      <c r="R126" s="15">
        <f t="shared" si="27"/>
        <v>9999</v>
      </c>
      <c r="S126" s="15">
        <f t="shared" si="28"/>
        <v>9999</v>
      </c>
      <c r="T126" s="16">
        <f t="shared" si="29"/>
        <v>58000</v>
      </c>
      <c r="U126" s="16">
        <f t="shared" si="30"/>
        <v>52000</v>
      </c>
      <c r="V126" s="16">
        <f t="shared" si="31"/>
        <v>109</v>
      </c>
      <c r="W126" s="10">
        <f t="shared" si="32"/>
        <v>99999</v>
      </c>
      <c r="X126" s="10">
        <f t="shared" si="33"/>
        <v>99999</v>
      </c>
      <c r="Y126" s="10">
        <f t="shared" si="34"/>
        <v>58</v>
      </c>
      <c r="Z126" s="10">
        <f t="shared" si="35"/>
        <v>52</v>
      </c>
      <c r="AA126" s="10">
        <f t="shared" si="42"/>
        <v>99999.000126</v>
      </c>
      <c r="AB126" s="10">
        <f t="shared" si="42"/>
        <v>99999.000126</v>
      </c>
      <c r="AC126" s="10">
        <f t="shared" si="36"/>
        <v>120</v>
      </c>
      <c r="AD126" s="10">
        <f t="shared" si="37"/>
        <v>120</v>
      </c>
      <c r="AE126" s="10">
        <f t="shared" si="38"/>
        <v>99999.000126</v>
      </c>
      <c r="AF126" s="10">
        <f t="shared" si="39"/>
        <v>99999.000126</v>
      </c>
      <c r="AG126" s="10">
        <f t="shared" si="40"/>
        <v>120</v>
      </c>
      <c r="AH126" s="10">
        <f t="shared" si="41"/>
        <v>120</v>
      </c>
    </row>
    <row r="127" spans="1:34" s="5" customFormat="1" ht="12.75">
      <c r="A127" s="5">
        <f>IF(N127="s",AC127,999)</f>
        <v>999</v>
      </c>
      <c r="B127" s="5">
        <f>IF(N127="m",AD127,999)</f>
        <v>999</v>
      </c>
      <c r="C127" s="5">
        <f>IF(N127="s",AG127,999)</f>
        <v>999</v>
      </c>
      <c r="D127" s="5">
        <f>IF(N127="m",AH127,999)</f>
        <v>999</v>
      </c>
      <c r="E127" s="25">
        <f>IF(N127="s",Y127,IF(N127="m",Z127,999))</f>
        <v>999</v>
      </c>
      <c r="F127" s="26"/>
      <c r="G127" s="27"/>
      <c r="H127" s="28"/>
      <c r="I127" s="27"/>
      <c r="J127" s="28"/>
      <c r="K127" s="29"/>
      <c r="L127" s="88"/>
      <c r="M127" s="31">
        <f>IF(AND(K127="NP",L127="NP"),"NP",IF(L127="NP",K127,IF(AND(K127="NP",L127=""),"NP",IF(K127="NP",L127,MIN(K127:L127)))))</f>
        <v>0</v>
      </c>
      <c r="N127" s="80"/>
      <c r="O127" s="9"/>
      <c r="P127" s="15">
        <f t="shared" si="25"/>
        <v>9999</v>
      </c>
      <c r="Q127" s="15">
        <f t="shared" si="26"/>
        <v>9999</v>
      </c>
      <c r="R127" s="15">
        <f t="shared" si="27"/>
        <v>9999</v>
      </c>
      <c r="S127" s="15">
        <f t="shared" si="28"/>
        <v>9999</v>
      </c>
      <c r="T127" s="16">
        <f t="shared" si="29"/>
        <v>58000</v>
      </c>
      <c r="U127" s="16">
        <f t="shared" si="30"/>
        <v>52000</v>
      </c>
      <c r="V127" s="16">
        <f t="shared" si="31"/>
        <v>109</v>
      </c>
      <c r="W127" s="10">
        <f t="shared" si="32"/>
        <v>99999</v>
      </c>
      <c r="X127" s="10">
        <f t="shared" si="33"/>
        <v>99999</v>
      </c>
      <c r="Y127" s="10">
        <f t="shared" si="34"/>
        <v>58</v>
      </c>
      <c r="Z127" s="10">
        <f t="shared" si="35"/>
        <v>52</v>
      </c>
      <c r="AA127" s="10">
        <f t="shared" si="42"/>
        <v>99999.000127</v>
      </c>
      <c r="AB127" s="10">
        <f t="shared" si="42"/>
        <v>99999.000127</v>
      </c>
      <c r="AC127" s="10">
        <f t="shared" si="36"/>
        <v>121</v>
      </c>
      <c r="AD127" s="10">
        <f t="shared" si="37"/>
        <v>121</v>
      </c>
      <c r="AE127" s="10">
        <f t="shared" si="38"/>
        <v>99999.000127</v>
      </c>
      <c r="AF127" s="10">
        <f t="shared" si="39"/>
        <v>99999.000127</v>
      </c>
      <c r="AG127" s="10">
        <f t="shared" si="40"/>
        <v>121</v>
      </c>
      <c r="AH127" s="10">
        <f t="shared" si="41"/>
        <v>121</v>
      </c>
    </row>
    <row r="128" spans="1:34" s="5" customFormat="1" ht="12.75">
      <c r="A128" s="5">
        <f>IF(N128="s",AC128,999)</f>
        <v>999</v>
      </c>
      <c r="B128" s="5">
        <f>IF(N128="m",AD128,999)</f>
        <v>999</v>
      </c>
      <c r="C128" s="5">
        <f>IF(N128="s",AG128,999)</f>
        <v>999</v>
      </c>
      <c r="D128" s="5">
        <f>IF(N128="m",AH128,999)</f>
        <v>999</v>
      </c>
      <c r="E128" s="41">
        <f>IF(N128="s",Y128,IF(N128="m",Z128,999))</f>
        <v>999</v>
      </c>
      <c r="F128" s="42"/>
      <c r="G128" s="43"/>
      <c r="H128" s="44"/>
      <c r="I128" s="43"/>
      <c r="J128" s="44"/>
      <c r="K128" s="47"/>
      <c r="L128" s="86"/>
      <c r="M128" s="46">
        <f>IF(AND(K128="NP",L128="NP"),"NP",IF(L128="NP",K128,IF(AND(K128="NP",L128=""),"NP",IF(K128="NP",L128,MIN(K128:L128)))))</f>
        <v>0</v>
      </c>
      <c r="N128" s="81"/>
      <c r="O128" s="9"/>
      <c r="P128" s="15">
        <f t="shared" si="25"/>
        <v>9999</v>
      </c>
      <c r="Q128" s="15">
        <f t="shared" si="26"/>
        <v>9999</v>
      </c>
      <c r="R128" s="15">
        <f t="shared" si="27"/>
        <v>9999</v>
      </c>
      <c r="S128" s="15">
        <f t="shared" si="28"/>
        <v>9999</v>
      </c>
      <c r="T128" s="16">
        <f t="shared" si="29"/>
        <v>58000</v>
      </c>
      <c r="U128" s="16">
        <f t="shared" si="30"/>
        <v>52000</v>
      </c>
      <c r="V128" s="16">
        <f t="shared" si="31"/>
        <v>109</v>
      </c>
      <c r="W128" s="10">
        <f t="shared" si="32"/>
        <v>99999</v>
      </c>
      <c r="X128" s="10">
        <f t="shared" si="33"/>
        <v>99999</v>
      </c>
      <c r="Y128" s="10">
        <f t="shared" si="34"/>
        <v>58</v>
      </c>
      <c r="Z128" s="10">
        <f t="shared" si="35"/>
        <v>52</v>
      </c>
      <c r="AA128" s="10">
        <f t="shared" si="42"/>
        <v>99999.000128</v>
      </c>
      <c r="AB128" s="10">
        <f t="shared" si="42"/>
        <v>99999.000128</v>
      </c>
      <c r="AC128" s="10">
        <f t="shared" si="36"/>
        <v>122</v>
      </c>
      <c r="AD128" s="10">
        <f t="shared" si="37"/>
        <v>122</v>
      </c>
      <c r="AE128" s="10">
        <f t="shared" si="38"/>
        <v>99999.000128</v>
      </c>
      <c r="AF128" s="10">
        <f t="shared" si="39"/>
        <v>99999.000128</v>
      </c>
      <c r="AG128" s="10">
        <f t="shared" si="40"/>
        <v>122</v>
      </c>
      <c r="AH128" s="10">
        <f t="shared" si="41"/>
        <v>122</v>
      </c>
    </row>
    <row r="129" spans="1:34" s="5" customFormat="1" ht="13.5" thickBot="1">
      <c r="A129" s="5">
        <f>IF(N129="s",AC129,999)</f>
        <v>999</v>
      </c>
      <c r="B129" s="5">
        <f>IF(N129="m",AD129,999)</f>
        <v>999</v>
      </c>
      <c r="C129" s="5">
        <f>IF(N129="s",AG129,999)</f>
        <v>999</v>
      </c>
      <c r="D129" s="5">
        <f>IF(N129="m",AH129,999)</f>
        <v>999</v>
      </c>
      <c r="E129" s="33">
        <f>IF(N129="s",Y129,IF(N129="m",Z129,999))</f>
        <v>999</v>
      </c>
      <c r="F129" s="34"/>
      <c r="G129" s="35"/>
      <c r="H129" s="36"/>
      <c r="I129" s="35"/>
      <c r="J129" s="36"/>
      <c r="K129" s="37"/>
      <c r="L129" s="87"/>
      <c r="M129" s="39">
        <f>IF(AND(K129="NP",L129="NP"),"NP",IF(L129="NP",K129,IF(AND(K129="NP",L129=""),"NP",IF(K129="NP",L129,MIN(K129:L129)))))</f>
        <v>0</v>
      </c>
      <c r="N129" s="82">
        <f>IF(I129="","",IF(I129&gt;2000,"s","m"))</f>
      </c>
      <c r="O129" s="9"/>
      <c r="P129" s="15">
        <f t="shared" si="25"/>
        <v>9999</v>
      </c>
      <c r="Q129" s="15">
        <f t="shared" si="26"/>
        <v>9999</v>
      </c>
      <c r="R129" s="15">
        <f t="shared" si="27"/>
        <v>9999</v>
      </c>
      <c r="S129" s="15">
        <f t="shared" si="28"/>
        <v>9999</v>
      </c>
      <c r="T129" s="16">
        <f t="shared" si="29"/>
        <v>58000</v>
      </c>
      <c r="U129" s="16">
        <f t="shared" si="30"/>
        <v>52000</v>
      </c>
      <c r="V129" s="16">
        <f t="shared" si="31"/>
        <v>109</v>
      </c>
      <c r="W129" s="10">
        <f t="shared" si="32"/>
        <v>99999</v>
      </c>
      <c r="X129" s="10">
        <f t="shared" si="33"/>
        <v>99999</v>
      </c>
      <c r="Y129" s="10">
        <f t="shared" si="34"/>
        <v>58</v>
      </c>
      <c r="Z129" s="10">
        <f t="shared" si="35"/>
        <v>52</v>
      </c>
      <c r="AA129" s="10">
        <f t="shared" si="42"/>
        <v>99999.000129</v>
      </c>
      <c r="AB129" s="10">
        <f t="shared" si="42"/>
        <v>99999.000129</v>
      </c>
      <c r="AC129" s="10">
        <f t="shared" si="36"/>
        <v>123</v>
      </c>
      <c r="AD129" s="10">
        <f t="shared" si="37"/>
        <v>123</v>
      </c>
      <c r="AE129" s="10">
        <f t="shared" si="38"/>
        <v>99999.000129</v>
      </c>
      <c r="AF129" s="10">
        <f t="shared" si="39"/>
        <v>99999.000129</v>
      </c>
      <c r="AG129" s="10">
        <f t="shared" si="40"/>
        <v>123</v>
      </c>
      <c r="AH129" s="10">
        <f t="shared" si="41"/>
        <v>123</v>
      </c>
    </row>
    <row r="130" spans="1:34" s="5" customFormat="1" ht="12.75">
      <c r="A130" s="5">
        <f>IF(N130="s",AC130,999)</f>
        <v>999</v>
      </c>
      <c r="B130" s="5">
        <f>IF(N130="m",AD130,999)</f>
        <v>999</v>
      </c>
      <c r="C130" s="5">
        <f>IF(N130="s",AG130,999)</f>
        <v>999</v>
      </c>
      <c r="D130" s="5">
        <f>IF(N130="m",AH130,999)</f>
        <v>999</v>
      </c>
      <c r="E130" s="25">
        <f>IF(N130="s",Y130,IF(N130="m",Z130,999))</f>
        <v>999</v>
      </c>
      <c r="F130" s="26"/>
      <c r="G130" s="27"/>
      <c r="H130" s="28"/>
      <c r="I130" s="27"/>
      <c r="J130" s="28"/>
      <c r="K130" s="29"/>
      <c r="L130" s="30"/>
      <c r="M130" s="61">
        <f>IF(AND(K130="NP",L130="NP"),"NP",IF(L130="NP",K130,IF(AND(K130="NP",L130=""),"NP",IF(K130="NP",L130,MIN(K130:L130)))))</f>
        <v>0</v>
      </c>
      <c r="N130" s="32">
        <f>IF(I130="","",IF(I130&gt;2000,"s","m"))</f>
      </c>
      <c r="O130" s="9"/>
      <c r="P130" s="15">
        <f t="shared" si="25"/>
        <v>9999</v>
      </c>
      <c r="Q130" s="15">
        <f t="shared" si="26"/>
        <v>9999</v>
      </c>
      <c r="R130" s="15">
        <f t="shared" si="27"/>
        <v>9999</v>
      </c>
      <c r="S130" s="15">
        <f t="shared" si="28"/>
        <v>9999</v>
      </c>
      <c r="T130" s="16">
        <f t="shared" si="29"/>
        <v>58000</v>
      </c>
      <c r="U130" s="16">
        <f t="shared" si="30"/>
        <v>52000</v>
      </c>
      <c r="V130" s="16">
        <f t="shared" si="31"/>
        <v>109</v>
      </c>
      <c r="W130" s="10">
        <f t="shared" si="32"/>
        <v>99999</v>
      </c>
      <c r="X130" s="10">
        <f t="shared" si="33"/>
        <v>99999</v>
      </c>
      <c r="Y130" s="10">
        <f t="shared" si="34"/>
        <v>58</v>
      </c>
      <c r="Z130" s="10">
        <f t="shared" si="35"/>
        <v>52</v>
      </c>
      <c r="AA130" s="10">
        <f t="shared" si="42"/>
        <v>99999.00013</v>
      </c>
      <c r="AB130" s="10">
        <f t="shared" si="42"/>
        <v>99999.00013</v>
      </c>
      <c r="AC130" s="10">
        <f t="shared" si="36"/>
        <v>124</v>
      </c>
      <c r="AD130" s="10">
        <f t="shared" si="37"/>
        <v>124</v>
      </c>
      <c r="AE130" s="10">
        <f t="shared" si="38"/>
        <v>99999.00013</v>
      </c>
      <c r="AF130" s="10">
        <f t="shared" si="39"/>
        <v>99999.00013</v>
      </c>
      <c r="AG130" s="10">
        <f t="shared" si="40"/>
        <v>124</v>
      </c>
      <c r="AH130" s="10">
        <f t="shared" si="41"/>
        <v>124</v>
      </c>
    </row>
    <row r="131" spans="1:34" s="5" customFormat="1" ht="12.75">
      <c r="A131" s="5">
        <f>IF(N131="s",AC131,999)</f>
        <v>999</v>
      </c>
      <c r="B131" s="5">
        <f>IF(N131="m",AD131,999)</f>
        <v>999</v>
      </c>
      <c r="C131" s="5">
        <f>IF(N131="s",AG131,999)</f>
        <v>999</v>
      </c>
      <c r="D131" s="5">
        <f>IF(N131="m",AH131,999)</f>
        <v>999</v>
      </c>
      <c r="E131" s="41">
        <f>IF(N131="s",Y131,IF(N131="m",Z131,999))</f>
        <v>999</v>
      </c>
      <c r="F131" s="42"/>
      <c r="G131" s="43"/>
      <c r="H131" s="44"/>
      <c r="I131" s="43"/>
      <c r="J131" s="44"/>
      <c r="K131" s="47"/>
      <c r="L131" s="45"/>
      <c r="M131" s="46">
        <f>IF(AND(K131="NP",L131="NP"),"NP",IF(L131="NP",K131,IF(AND(K131="NP",L131=""),"NP",IF(K131="NP",L131,MIN(K131:L131)))))</f>
        <v>0</v>
      </c>
      <c r="N131" s="48">
        <f>IF(I131="","",IF(I131&gt;2000,"s","m"))</f>
      </c>
      <c r="O131" s="9"/>
      <c r="P131" s="15">
        <f t="shared" si="25"/>
        <v>9999</v>
      </c>
      <c r="Q131" s="15">
        <f t="shared" si="26"/>
        <v>9999</v>
      </c>
      <c r="R131" s="15">
        <f t="shared" si="27"/>
        <v>9999</v>
      </c>
      <c r="S131" s="15">
        <f t="shared" si="28"/>
        <v>9999</v>
      </c>
      <c r="T131" s="16">
        <f t="shared" si="29"/>
        <v>58000</v>
      </c>
      <c r="U131" s="16">
        <f t="shared" si="30"/>
        <v>52000</v>
      </c>
      <c r="V131" s="16">
        <f t="shared" si="31"/>
        <v>109</v>
      </c>
      <c r="W131" s="10">
        <f t="shared" si="32"/>
        <v>99999</v>
      </c>
      <c r="X131" s="10">
        <f t="shared" si="33"/>
        <v>99999</v>
      </c>
      <c r="Y131" s="10">
        <f t="shared" si="34"/>
        <v>58</v>
      </c>
      <c r="Z131" s="10">
        <f t="shared" si="35"/>
        <v>52</v>
      </c>
      <c r="AA131" s="10">
        <f t="shared" si="42"/>
        <v>99999.000131</v>
      </c>
      <c r="AB131" s="10">
        <f t="shared" si="42"/>
        <v>99999.000131</v>
      </c>
      <c r="AC131" s="10">
        <f t="shared" si="36"/>
        <v>125</v>
      </c>
      <c r="AD131" s="10">
        <f t="shared" si="37"/>
        <v>125</v>
      </c>
      <c r="AE131" s="10">
        <f t="shared" si="38"/>
        <v>99999.000131</v>
      </c>
      <c r="AF131" s="10">
        <f t="shared" si="39"/>
        <v>99999.000131</v>
      </c>
      <c r="AG131" s="10">
        <f t="shared" si="40"/>
        <v>125</v>
      </c>
      <c r="AH131" s="10">
        <f t="shared" si="41"/>
        <v>125</v>
      </c>
    </row>
    <row r="132" spans="1:34" s="5" customFormat="1" ht="13.5" thickBot="1">
      <c r="A132" s="5">
        <f>IF(N132="s",AC132,999)</f>
        <v>999</v>
      </c>
      <c r="B132" s="5">
        <f>IF(N132="m",AD132,999)</f>
        <v>999</v>
      </c>
      <c r="C132" s="5">
        <f>IF(N132="s",AG132,999)</f>
        <v>999</v>
      </c>
      <c r="D132" s="5">
        <f>IF(N132="m",AH132,999)</f>
        <v>999</v>
      </c>
      <c r="E132" s="33">
        <f>IF(N132="s",Y132,IF(N132="m",Z132,999))</f>
        <v>999</v>
      </c>
      <c r="F132" s="34"/>
      <c r="G132" s="35"/>
      <c r="H132" s="36"/>
      <c r="I132" s="35"/>
      <c r="J132" s="36"/>
      <c r="K132" s="37"/>
      <c r="L132" s="38"/>
      <c r="M132" s="39">
        <f>IF(AND(K132="NP",L132="NP"),"NP",IF(L132="NP",K132,IF(AND(K132="NP",L132=""),"NP",IF(K132="NP",L132,MIN(K132:L132)))))</f>
        <v>0</v>
      </c>
      <c r="N132" s="40">
        <f>IF(I132="","",IF(I132&gt;2000,"s","m"))</f>
      </c>
      <c r="O132" s="9"/>
      <c r="P132" s="15">
        <f t="shared" si="25"/>
        <v>9999</v>
      </c>
      <c r="Q132" s="15">
        <f t="shared" si="26"/>
        <v>9999</v>
      </c>
      <c r="R132" s="15">
        <f t="shared" si="27"/>
        <v>9999</v>
      </c>
      <c r="S132" s="15">
        <f t="shared" si="28"/>
        <v>9999</v>
      </c>
      <c r="T132" s="16">
        <f t="shared" si="29"/>
        <v>58000</v>
      </c>
      <c r="U132" s="16">
        <f t="shared" si="30"/>
        <v>52000</v>
      </c>
      <c r="V132" s="16">
        <f t="shared" si="31"/>
        <v>109</v>
      </c>
      <c r="W132" s="10">
        <f t="shared" si="32"/>
        <v>99999</v>
      </c>
      <c r="X132" s="10">
        <f t="shared" si="33"/>
        <v>99999</v>
      </c>
      <c r="Y132" s="10">
        <f t="shared" si="34"/>
        <v>58</v>
      </c>
      <c r="Z132" s="10">
        <f t="shared" si="35"/>
        <v>52</v>
      </c>
      <c r="AA132" s="10">
        <f t="shared" si="42"/>
        <v>99999.000132</v>
      </c>
      <c r="AB132" s="10">
        <f t="shared" si="42"/>
        <v>99999.000132</v>
      </c>
      <c r="AC132" s="10">
        <f t="shared" si="36"/>
        <v>126</v>
      </c>
      <c r="AD132" s="10">
        <f t="shared" si="37"/>
        <v>126</v>
      </c>
      <c r="AE132" s="10">
        <f t="shared" si="38"/>
        <v>99999.000132</v>
      </c>
      <c r="AF132" s="10">
        <f t="shared" si="39"/>
        <v>99999.000132</v>
      </c>
      <c r="AG132" s="10">
        <f t="shared" si="40"/>
        <v>126</v>
      </c>
      <c r="AH132" s="10">
        <f t="shared" si="41"/>
        <v>126</v>
      </c>
    </row>
    <row r="133" spans="1:34" s="5" customFormat="1" ht="12.75">
      <c r="A133" s="5">
        <f>IF(N133="s",AC133,999)</f>
        <v>999</v>
      </c>
      <c r="B133" s="5">
        <f>IF(N133="m",AD133,999)</f>
        <v>999</v>
      </c>
      <c r="C133" s="5">
        <f>IF(N133="s",AG133,999)</f>
        <v>999</v>
      </c>
      <c r="D133" s="5">
        <f>IF(N133="m",AH133,999)</f>
        <v>999</v>
      </c>
      <c r="E133" s="25">
        <f>IF(N133="s",Y133,IF(N133="m",Z133,999))</f>
        <v>999</v>
      </c>
      <c r="F133" s="26"/>
      <c r="G133" s="27"/>
      <c r="H133" s="28"/>
      <c r="I133" s="27"/>
      <c r="J133" s="28"/>
      <c r="K133" s="29"/>
      <c r="L133" s="30"/>
      <c r="M133" s="31">
        <f>IF(AND(K133="NP",L133="NP"),"NP",IF(L133="NP",K133,IF(AND(K133="NP",L133=""),"NP",IF(K133="NP",L133,MIN(K133:L133)))))</f>
        <v>0</v>
      </c>
      <c r="N133" s="32">
        <f>IF(I133="","",IF(I133&gt;2000,"s","m"))</f>
      </c>
      <c r="O133" s="9"/>
      <c r="P133" s="15">
        <f t="shared" si="25"/>
        <v>9999</v>
      </c>
      <c r="Q133" s="15">
        <f t="shared" si="26"/>
        <v>9999</v>
      </c>
      <c r="R133" s="15">
        <f t="shared" si="27"/>
        <v>9999</v>
      </c>
      <c r="S133" s="15">
        <f t="shared" si="28"/>
        <v>9999</v>
      </c>
      <c r="T133" s="16">
        <f t="shared" si="29"/>
        <v>58000</v>
      </c>
      <c r="U133" s="16">
        <f t="shared" si="30"/>
        <v>52000</v>
      </c>
      <c r="V133" s="16">
        <f t="shared" si="31"/>
        <v>109</v>
      </c>
      <c r="W133" s="10">
        <f t="shared" si="32"/>
        <v>99999</v>
      </c>
      <c r="X133" s="10">
        <f t="shared" si="33"/>
        <v>99999</v>
      </c>
      <c r="Y133" s="10">
        <f t="shared" si="34"/>
        <v>58</v>
      </c>
      <c r="Z133" s="10">
        <f t="shared" si="35"/>
        <v>52</v>
      </c>
      <c r="AA133" s="10">
        <f t="shared" si="42"/>
        <v>99999.000133</v>
      </c>
      <c r="AB133" s="10">
        <f t="shared" si="42"/>
        <v>99999.000133</v>
      </c>
      <c r="AC133" s="10">
        <f t="shared" si="36"/>
        <v>127</v>
      </c>
      <c r="AD133" s="10">
        <f t="shared" si="37"/>
        <v>127</v>
      </c>
      <c r="AE133" s="10">
        <f t="shared" si="38"/>
        <v>99999.000133</v>
      </c>
      <c r="AF133" s="10">
        <f t="shared" si="39"/>
        <v>99999.000133</v>
      </c>
      <c r="AG133" s="10">
        <f t="shared" si="40"/>
        <v>127</v>
      </c>
      <c r="AH133" s="10">
        <f t="shared" si="41"/>
        <v>127</v>
      </c>
    </row>
    <row r="134" spans="1:34" s="5" customFormat="1" ht="12.75">
      <c r="A134" s="5">
        <f>IF(N134="s",AC134,999)</f>
        <v>999</v>
      </c>
      <c r="B134" s="5">
        <f>IF(N134="m",AD134,999)</f>
        <v>999</v>
      </c>
      <c r="C134" s="5">
        <f>IF(N134="s",AG134,999)</f>
        <v>999</v>
      </c>
      <c r="D134" s="5">
        <f>IF(N134="m",AH134,999)</f>
        <v>999</v>
      </c>
      <c r="E134" s="41">
        <f>IF(N134="s",Y134,IF(N134="m",Z134,999))</f>
        <v>999</v>
      </c>
      <c r="F134" s="42"/>
      <c r="G134" s="43"/>
      <c r="H134" s="44"/>
      <c r="I134" s="43"/>
      <c r="J134" s="44"/>
      <c r="K134" s="47"/>
      <c r="L134" s="45"/>
      <c r="M134" s="46">
        <f>IF(AND(K134="NP",L134="NP"),"NP",IF(L134="NP",K134,IF(AND(K134="NP",L134=""),"NP",IF(K134="NP",L134,MIN(K134:L134)))))</f>
        <v>0</v>
      </c>
      <c r="N134" s="48">
        <f>IF(I134="","",IF(I134&gt;2000,"s","m"))</f>
      </c>
      <c r="O134" s="9"/>
      <c r="P134" s="15">
        <f t="shared" si="25"/>
        <v>9999</v>
      </c>
      <c r="Q134" s="15">
        <f t="shared" si="26"/>
        <v>9999</v>
      </c>
      <c r="R134" s="15">
        <f t="shared" si="27"/>
        <v>9999</v>
      </c>
      <c r="S134" s="15">
        <f t="shared" si="28"/>
        <v>9999</v>
      </c>
      <c r="T134" s="16">
        <f t="shared" si="29"/>
        <v>58000</v>
      </c>
      <c r="U134" s="16">
        <f t="shared" si="30"/>
        <v>52000</v>
      </c>
      <c r="V134" s="16">
        <f t="shared" si="31"/>
        <v>109</v>
      </c>
      <c r="W134" s="10">
        <f t="shared" si="32"/>
        <v>99999</v>
      </c>
      <c r="X134" s="10">
        <f t="shared" si="33"/>
        <v>99999</v>
      </c>
      <c r="Y134" s="10">
        <f t="shared" si="34"/>
        <v>58</v>
      </c>
      <c r="Z134" s="10">
        <f t="shared" si="35"/>
        <v>52</v>
      </c>
      <c r="AA134" s="10">
        <f t="shared" si="42"/>
        <v>99999.000134</v>
      </c>
      <c r="AB134" s="10">
        <f t="shared" si="42"/>
        <v>99999.000134</v>
      </c>
      <c r="AC134" s="10">
        <f t="shared" si="36"/>
        <v>128</v>
      </c>
      <c r="AD134" s="10">
        <f t="shared" si="37"/>
        <v>128</v>
      </c>
      <c r="AE134" s="10">
        <f t="shared" si="38"/>
        <v>99999.000134</v>
      </c>
      <c r="AF134" s="10">
        <f t="shared" si="39"/>
        <v>99999.000134</v>
      </c>
      <c r="AG134" s="10">
        <f t="shared" si="40"/>
        <v>128</v>
      </c>
      <c r="AH134" s="10">
        <f t="shared" si="41"/>
        <v>128</v>
      </c>
    </row>
    <row r="135" spans="1:34" s="5" customFormat="1" ht="13.5" thickBot="1">
      <c r="A135" s="5">
        <f>IF(N135="s",AC135,999)</f>
        <v>999</v>
      </c>
      <c r="B135" s="5">
        <f>IF(N135="m",AD135,999)</f>
        <v>999</v>
      </c>
      <c r="C135" s="5">
        <f>IF(N135="s",AG135,999)</f>
        <v>999</v>
      </c>
      <c r="D135" s="5">
        <f>IF(N135="m",AH135,999)</f>
        <v>999</v>
      </c>
      <c r="E135" s="33">
        <f>IF(N135="s",Y135,IF(N135="m",Z135,999))</f>
        <v>999</v>
      </c>
      <c r="F135" s="34"/>
      <c r="G135" s="35"/>
      <c r="H135" s="36"/>
      <c r="I135" s="35"/>
      <c r="J135" s="36"/>
      <c r="K135" s="37"/>
      <c r="L135" s="38"/>
      <c r="M135" s="39">
        <f>IF(AND(K135="NP",L135="NP"),"NP",IF(L135="NP",K135,IF(AND(K135="NP",L135=""),"NP",IF(K135="NP",L135,MIN(K135:L135)))))</f>
        <v>0</v>
      </c>
      <c r="N135" s="40">
        <f>IF(I135="","",IF(I135&gt;2000,"s","m"))</f>
      </c>
      <c r="O135" s="9"/>
      <c r="P135" s="15">
        <f t="shared" si="25"/>
        <v>9999</v>
      </c>
      <c r="Q135" s="15">
        <f t="shared" si="26"/>
        <v>9999</v>
      </c>
      <c r="R135" s="15">
        <f t="shared" si="27"/>
        <v>9999</v>
      </c>
      <c r="S135" s="15">
        <f t="shared" si="28"/>
        <v>9999</v>
      </c>
      <c r="T135" s="16">
        <f t="shared" si="29"/>
        <v>58000</v>
      </c>
      <c r="U135" s="16">
        <f t="shared" si="30"/>
        <v>52000</v>
      </c>
      <c r="V135" s="16">
        <f t="shared" si="31"/>
        <v>109</v>
      </c>
      <c r="W135" s="10">
        <f t="shared" si="32"/>
        <v>99999</v>
      </c>
      <c r="X135" s="10">
        <f t="shared" si="33"/>
        <v>99999</v>
      </c>
      <c r="Y135" s="10">
        <f t="shared" si="34"/>
        <v>58</v>
      </c>
      <c r="Z135" s="10">
        <f t="shared" si="35"/>
        <v>52</v>
      </c>
      <c r="AA135" s="10">
        <f t="shared" si="42"/>
        <v>99999.000135</v>
      </c>
      <c r="AB135" s="10">
        <f t="shared" si="42"/>
        <v>99999.000135</v>
      </c>
      <c r="AC135" s="10">
        <f t="shared" si="36"/>
        <v>129</v>
      </c>
      <c r="AD135" s="10">
        <f t="shared" si="37"/>
        <v>129</v>
      </c>
      <c r="AE135" s="10">
        <f t="shared" si="38"/>
        <v>99999.000135</v>
      </c>
      <c r="AF135" s="10">
        <f t="shared" si="39"/>
        <v>99999.000135</v>
      </c>
      <c r="AG135" s="10">
        <f t="shared" si="40"/>
        <v>129</v>
      </c>
      <c r="AH135" s="10">
        <f t="shared" si="41"/>
        <v>129</v>
      </c>
    </row>
    <row r="136" spans="1:34" s="5" customFormat="1" ht="12.75">
      <c r="A136" s="5">
        <f>IF(N136="s",AC136,999)</f>
        <v>999</v>
      </c>
      <c r="B136" s="5">
        <f>IF(N136="m",AD136,999)</f>
        <v>999</v>
      </c>
      <c r="C136" s="5">
        <f>IF(N136="s",AG136,999)</f>
        <v>999</v>
      </c>
      <c r="D136" s="5">
        <f>IF(N136="m",AH136,999)</f>
        <v>999</v>
      </c>
      <c r="E136" s="25">
        <f>IF(N136="s",Y136,IF(N136="m",Z136,999))</f>
        <v>999</v>
      </c>
      <c r="F136" s="26"/>
      <c r="G136" s="27"/>
      <c r="H136" s="28"/>
      <c r="I136" s="27"/>
      <c r="J136" s="28"/>
      <c r="K136" s="29"/>
      <c r="L136" s="30"/>
      <c r="M136" s="31">
        <f>IF(AND(K136="NP",L136="NP"),"NP",IF(L136="NP",K136,IF(AND(K136="NP",L136=""),"NP",IF(K136="NP",L136,MIN(K136:L136)))))</f>
        <v>0</v>
      </c>
      <c r="N136" s="32">
        <f>IF(I136="","",IF(I136&gt;2000,"s","m"))</f>
      </c>
      <c r="O136" s="9"/>
      <c r="P136" s="15">
        <f aca="true" t="shared" si="43" ref="P136:P199">IF(M136=0,9999,IF(M136="NP",999,M136))</f>
        <v>9999</v>
      </c>
      <c r="Q136" s="15">
        <f aca="true" t="shared" si="44" ref="Q136:Q199">IF(M136=0,9999,IF(M136="NP",999,IF(OR(K136="NP",L136="NP"),MIN(K136:L136)+500,K136+L136)))</f>
        <v>9999</v>
      </c>
      <c r="R136" s="15">
        <f aca="true" t="shared" si="45" ref="R136:R199">IF(N136="s",P136,9999)</f>
        <v>9999</v>
      </c>
      <c r="S136" s="15">
        <f aca="true" t="shared" si="46" ref="S136:S199">IF(N136="m",P136,9999)</f>
        <v>9999</v>
      </c>
      <c r="T136" s="16">
        <f aca="true" t="shared" si="47" ref="T136:T199">RANK(R136,$R$7:$R$206,1)*1000</f>
        <v>58000</v>
      </c>
      <c r="U136" s="16">
        <f aca="true" t="shared" si="48" ref="U136:U199">RANK(S136,$S$7:$S$206,1)*1000</f>
        <v>52000</v>
      </c>
      <c r="V136" s="16">
        <f aca="true" t="shared" si="49" ref="V136:V199">RANK(Q136,$Q$7:$Q$206,1)</f>
        <v>109</v>
      </c>
      <c r="W136" s="10">
        <f aca="true" t="shared" si="50" ref="W136:W199">IF(N136="s",V136+T136,99999)</f>
        <v>99999</v>
      </c>
      <c r="X136" s="10">
        <f aca="true" t="shared" si="51" ref="X136:X199">IF(N136="m",V136+U136,99999)</f>
        <v>99999</v>
      </c>
      <c r="Y136" s="10">
        <f aca="true" t="shared" si="52" ref="Y136:Y199">RANK(W136,$W$7:$W$206,1)</f>
        <v>58</v>
      </c>
      <c r="Z136" s="10">
        <f aca="true" t="shared" si="53" ref="Z136:Z199">RANK(X136,$X$7:$X$206,1)</f>
        <v>52</v>
      </c>
      <c r="AA136" s="10">
        <f t="shared" si="42"/>
        <v>99999.000136</v>
      </c>
      <c r="AB136" s="10">
        <f t="shared" si="42"/>
        <v>99999.000136</v>
      </c>
      <c r="AC136" s="10">
        <f aca="true" t="shared" si="54" ref="AC136:AC199">RANK(AA136,$AA$7:$AA$206,1)</f>
        <v>130</v>
      </c>
      <c r="AD136" s="10">
        <f aca="true" t="shared" si="55" ref="AD136:AD199">RANK(AB136,$AB$7:$AB$206,1)</f>
        <v>130</v>
      </c>
      <c r="AE136" s="10">
        <f aca="true" t="shared" si="56" ref="AE136:AE199">IF(OR(O136="d",O136="x"),999999,W136+ROW()*0.000001)</f>
        <v>99999.000136</v>
      </c>
      <c r="AF136" s="10">
        <f aca="true" t="shared" si="57" ref="AF136:AF199">IF(OR(O136="m",O136="x"),999999,X136+ROW()*0.000001)</f>
        <v>99999.000136</v>
      </c>
      <c r="AG136" s="10">
        <f aca="true" t="shared" si="58" ref="AG136:AG199">RANK(AE136,$AE$7:$AE$206,1)</f>
        <v>130</v>
      </c>
      <c r="AH136" s="10">
        <f aca="true" t="shared" si="59" ref="AH136:AH199">RANK(AF136,$AF$7:$AF$206,1)</f>
        <v>130</v>
      </c>
    </row>
    <row r="137" spans="1:34" s="5" customFormat="1" ht="12.75">
      <c r="A137" s="5">
        <f>IF(N137="s",AC137,999)</f>
        <v>999</v>
      </c>
      <c r="B137" s="5">
        <f>IF(N137="m",AD137,999)</f>
        <v>999</v>
      </c>
      <c r="C137" s="5">
        <f>IF(N137="s",AG137,999)</f>
        <v>999</v>
      </c>
      <c r="D137" s="5">
        <f>IF(N137="m",AH137,999)</f>
        <v>999</v>
      </c>
      <c r="E137" s="41">
        <f>IF(N137="s",Y137,IF(N137="m",Z137,999))</f>
        <v>999</v>
      </c>
      <c r="F137" s="42"/>
      <c r="G137" s="43"/>
      <c r="H137" s="44"/>
      <c r="I137" s="43"/>
      <c r="J137" s="44"/>
      <c r="K137" s="47"/>
      <c r="L137" s="45"/>
      <c r="M137" s="46">
        <f>IF(AND(K137="NP",L137="NP"),"NP",IF(L137="NP",K137,IF(AND(K137="NP",L137=""),"NP",IF(K137="NP",L137,MIN(K137:L137)))))</f>
        <v>0</v>
      </c>
      <c r="N137" s="48">
        <f>IF(I137="","",IF(I137&gt;2000,"s","m"))</f>
      </c>
      <c r="O137" s="9"/>
      <c r="P137" s="15">
        <f t="shared" si="43"/>
        <v>9999</v>
      </c>
      <c r="Q137" s="15">
        <f t="shared" si="44"/>
        <v>9999</v>
      </c>
      <c r="R137" s="15">
        <f t="shared" si="45"/>
        <v>9999</v>
      </c>
      <c r="S137" s="15">
        <f t="shared" si="46"/>
        <v>9999</v>
      </c>
      <c r="T137" s="16">
        <f t="shared" si="47"/>
        <v>58000</v>
      </c>
      <c r="U137" s="16">
        <f t="shared" si="48"/>
        <v>52000</v>
      </c>
      <c r="V137" s="16">
        <f t="shared" si="49"/>
        <v>109</v>
      </c>
      <c r="W137" s="10">
        <f t="shared" si="50"/>
        <v>99999</v>
      </c>
      <c r="X137" s="10">
        <f t="shared" si="51"/>
        <v>99999</v>
      </c>
      <c r="Y137" s="10">
        <f t="shared" si="52"/>
        <v>58</v>
      </c>
      <c r="Z137" s="10">
        <f t="shared" si="53"/>
        <v>52</v>
      </c>
      <c r="AA137" s="10">
        <f t="shared" si="42"/>
        <v>99999.000137</v>
      </c>
      <c r="AB137" s="10">
        <f t="shared" si="42"/>
        <v>99999.000137</v>
      </c>
      <c r="AC137" s="10">
        <f t="shared" si="54"/>
        <v>131</v>
      </c>
      <c r="AD137" s="10">
        <f t="shared" si="55"/>
        <v>131</v>
      </c>
      <c r="AE137" s="10">
        <f t="shared" si="56"/>
        <v>99999.000137</v>
      </c>
      <c r="AF137" s="10">
        <f t="shared" si="57"/>
        <v>99999.000137</v>
      </c>
      <c r="AG137" s="10">
        <f t="shared" si="58"/>
        <v>131</v>
      </c>
      <c r="AH137" s="10">
        <f t="shared" si="59"/>
        <v>131</v>
      </c>
    </row>
    <row r="138" spans="1:34" s="5" customFormat="1" ht="13.5" thickBot="1">
      <c r="A138" s="5">
        <f>IF(N138="s",AC138,999)</f>
        <v>999</v>
      </c>
      <c r="B138" s="5">
        <f>IF(N138="m",AD138,999)</f>
        <v>999</v>
      </c>
      <c r="C138" s="5">
        <f>IF(N138="s",AG138,999)</f>
        <v>999</v>
      </c>
      <c r="D138" s="5">
        <f>IF(N138="m",AH138,999)</f>
        <v>999</v>
      </c>
      <c r="E138" s="33">
        <f>IF(N138="s",Y138,IF(N138="m",Z138,999))</f>
        <v>999</v>
      </c>
      <c r="F138" s="34"/>
      <c r="G138" s="35"/>
      <c r="H138" s="36"/>
      <c r="I138" s="35"/>
      <c r="J138" s="36"/>
      <c r="K138" s="37"/>
      <c r="L138" s="38"/>
      <c r="M138" s="39">
        <f>IF(AND(K138="NP",L138="NP"),"NP",IF(L138="NP",K138,IF(AND(K138="NP",L138=""),"NP",IF(K138="NP",L138,MIN(K138:L138)))))</f>
        <v>0</v>
      </c>
      <c r="N138" s="40">
        <f>IF(I138="","",IF(I138&gt;2000,"s","m"))</f>
      </c>
      <c r="O138" s="9"/>
      <c r="P138" s="15">
        <f t="shared" si="43"/>
        <v>9999</v>
      </c>
      <c r="Q138" s="15">
        <f t="shared" si="44"/>
        <v>9999</v>
      </c>
      <c r="R138" s="15">
        <f t="shared" si="45"/>
        <v>9999</v>
      </c>
      <c r="S138" s="15">
        <f t="shared" si="46"/>
        <v>9999</v>
      </c>
      <c r="T138" s="16">
        <f t="shared" si="47"/>
        <v>58000</v>
      </c>
      <c r="U138" s="16">
        <f t="shared" si="48"/>
        <v>52000</v>
      </c>
      <c r="V138" s="16">
        <f t="shared" si="49"/>
        <v>109</v>
      </c>
      <c r="W138" s="10">
        <f t="shared" si="50"/>
        <v>99999</v>
      </c>
      <c r="X138" s="10">
        <f t="shared" si="51"/>
        <v>99999</v>
      </c>
      <c r="Y138" s="10">
        <f t="shared" si="52"/>
        <v>58</v>
      </c>
      <c r="Z138" s="10">
        <f t="shared" si="53"/>
        <v>52</v>
      </c>
      <c r="AA138" s="10">
        <f t="shared" si="42"/>
        <v>99999.000138</v>
      </c>
      <c r="AB138" s="10">
        <f t="shared" si="42"/>
        <v>99999.000138</v>
      </c>
      <c r="AC138" s="10">
        <f t="shared" si="54"/>
        <v>132</v>
      </c>
      <c r="AD138" s="10">
        <f t="shared" si="55"/>
        <v>132</v>
      </c>
      <c r="AE138" s="10">
        <f t="shared" si="56"/>
        <v>99999.000138</v>
      </c>
      <c r="AF138" s="10">
        <f t="shared" si="57"/>
        <v>99999.000138</v>
      </c>
      <c r="AG138" s="10">
        <f t="shared" si="58"/>
        <v>132</v>
      </c>
      <c r="AH138" s="10">
        <f t="shared" si="59"/>
        <v>132</v>
      </c>
    </row>
    <row r="139" spans="1:34" s="5" customFormat="1" ht="12.75">
      <c r="A139" s="5">
        <f>IF(N139="s",AC139,999)</f>
        <v>999</v>
      </c>
      <c r="B139" s="5">
        <f>IF(N139="m",AD139,999)</f>
        <v>999</v>
      </c>
      <c r="C139" s="5">
        <f>IF(N139="s",AG139,999)</f>
        <v>999</v>
      </c>
      <c r="D139" s="5">
        <f>IF(N139="m",AH139,999)</f>
        <v>999</v>
      </c>
      <c r="E139" s="25">
        <f>IF(N139="s",Y139,IF(N139="m",Z139,999))</f>
        <v>999</v>
      </c>
      <c r="F139" s="26"/>
      <c r="G139" s="27"/>
      <c r="H139" s="28"/>
      <c r="I139" s="27"/>
      <c r="J139" s="28"/>
      <c r="K139" s="29"/>
      <c r="L139" s="30"/>
      <c r="M139" s="31">
        <f>IF(AND(K139="NP",L139="NP"),"NP",IF(L139="NP",K139,IF(AND(K139="NP",L139=""),"NP",IF(K139="NP",L139,MIN(K139:L139)))))</f>
        <v>0</v>
      </c>
      <c r="N139" s="32">
        <f>IF(I139="","",IF(I139&gt;2000,"s","m"))</f>
      </c>
      <c r="O139" s="9"/>
      <c r="P139" s="15">
        <f t="shared" si="43"/>
        <v>9999</v>
      </c>
      <c r="Q139" s="15">
        <f t="shared" si="44"/>
        <v>9999</v>
      </c>
      <c r="R139" s="15">
        <f t="shared" si="45"/>
        <v>9999</v>
      </c>
      <c r="S139" s="15">
        <f t="shared" si="46"/>
        <v>9999</v>
      </c>
      <c r="T139" s="16">
        <f t="shared" si="47"/>
        <v>58000</v>
      </c>
      <c r="U139" s="16">
        <f t="shared" si="48"/>
        <v>52000</v>
      </c>
      <c r="V139" s="16">
        <f t="shared" si="49"/>
        <v>109</v>
      </c>
      <c r="W139" s="10">
        <f t="shared" si="50"/>
        <v>99999</v>
      </c>
      <c r="X139" s="10">
        <f t="shared" si="51"/>
        <v>99999</v>
      </c>
      <c r="Y139" s="10">
        <f t="shared" si="52"/>
        <v>58</v>
      </c>
      <c r="Z139" s="10">
        <f t="shared" si="53"/>
        <v>52</v>
      </c>
      <c r="AA139" s="10">
        <f t="shared" si="42"/>
        <v>99999.000139</v>
      </c>
      <c r="AB139" s="10">
        <f t="shared" si="42"/>
        <v>99999.000139</v>
      </c>
      <c r="AC139" s="10">
        <f t="shared" si="54"/>
        <v>133</v>
      </c>
      <c r="AD139" s="10">
        <f t="shared" si="55"/>
        <v>133</v>
      </c>
      <c r="AE139" s="10">
        <f t="shared" si="56"/>
        <v>99999.000139</v>
      </c>
      <c r="AF139" s="10">
        <f t="shared" si="57"/>
        <v>99999.000139</v>
      </c>
      <c r="AG139" s="10">
        <f t="shared" si="58"/>
        <v>133</v>
      </c>
      <c r="AH139" s="10">
        <f t="shared" si="59"/>
        <v>133</v>
      </c>
    </row>
    <row r="140" spans="1:34" s="5" customFormat="1" ht="12.75">
      <c r="A140" s="5">
        <f>IF(N140="s",AC140,999)</f>
        <v>999</v>
      </c>
      <c r="B140" s="5">
        <f>IF(N140="m",AD140,999)</f>
        <v>999</v>
      </c>
      <c r="C140" s="5">
        <f>IF(N140="s",AG140,999)</f>
        <v>999</v>
      </c>
      <c r="D140" s="5">
        <f>IF(N140="m",AH140,999)</f>
        <v>999</v>
      </c>
      <c r="E140" s="41">
        <f>IF(N140="s",Y140,IF(N140="m",Z140,999))</f>
        <v>999</v>
      </c>
      <c r="F140" s="42"/>
      <c r="G140" s="43"/>
      <c r="H140" s="44"/>
      <c r="I140" s="43"/>
      <c r="J140" s="44"/>
      <c r="K140" s="47"/>
      <c r="L140" s="45"/>
      <c r="M140" s="46">
        <f>IF(AND(K140="NP",L140="NP"),"NP",IF(L140="NP",K140,IF(AND(K140="NP",L140=""),"NP",IF(K140="NP",L140,MIN(K140:L140)))))</f>
        <v>0</v>
      </c>
      <c r="N140" s="48">
        <f>IF(I140="","",IF(I140&gt;2000,"s","m"))</f>
      </c>
      <c r="O140" s="9"/>
      <c r="P140" s="15">
        <f t="shared" si="43"/>
        <v>9999</v>
      </c>
      <c r="Q140" s="15">
        <f t="shared" si="44"/>
        <v>9999</v>
      </c>
      <c r="R140" s="15">
        <f t="shared" si="45"/>
        <v>9999</v>
      </c>
      <c r="S140" s="15">
        <f t="shared" si="46"/>
        <v>9999</v>
      </c>
      <c r="T140" s="16">
        <f t="shared" si="47"/>
        <v>58000</v>
      </c>
      <c r="U140" s="16">
        <f t="shared" si="48"/>
        <v>52000</v>
      </c>
      <c r="V140" s="16">
        <f t="shared" si="49"/>
        <v>109</v>
      </c>
      <c r="W140" s="10">
        <f t="shared" si="50"/>
        <v>99999</v>
      </c>
      <c r="X140" s="10">
        <f t="shared" si="51"/>
        <v>99999</v>
      </c>
      <c r="Y140" s="10">
        <f t="shared" si="52"/>
        <v>58</v>
      </c>
      <c r="Z140" s="10">
        <f t="shared" si="53"/>
        <v>52</v>
      </c>
      <c r="AA140" s="10">
        <f t="shared" si="42"/>
        <v>99999.00014</v>
      </c>
      <c r="AB140" s="10">
        <f t="shared" si="42"/>
        <v>99999.00014</v>
      </c>
      <c r="AC140" s="10">
        <f t="shared" si="54"/>
        <v>134</v>
      </c>
      <c r="AD140" s="10">
        <f t="shared" si="55"/>
        <v>134</v>
      </c>
      <c r="AE140" s="10">
        <f t="shared" si="56"/>
        <v>99999.00014</v>
      </c>
      <c r="AF140" s="10">
        <f t="shared" si="57"/>
        <v>99999.00014</v>
      </c>
      <c r="AG140" s="10">
        <f t="shared" si="58"/>
        <v>134</v>
      </c>
      <c r="AH140" s="10">
        <f t="shared" si="59"/>
        <v>134</v>
      </c>
    </row>
    <row r="141" spans="1:34" s="5" customFormat="1" ht="13.5" thickBot="1">
      <c r="A141" s="5">
        <f>IF(N141="s",AC141,999)</f>
        <v>999</v>
      </c>
      <c r="B141" s="5">
        <f>IF(N141="m",AD141,999)</f>
        <v>999</v>
      </c>
      <c r="C141" s="5">
        <f>IF(N141="s",AG141,999)</f>
        <v>999</v>
      </c>
      <c r="D141" s="5">
        <f>IF(N141="m",AH141,999)</f>
        <v>999</v>
      </c>
      <c r="E141" s="33">
        <f>IF(N141="s",Y141,IF(N141="m",Z141,999))</f>
        <v>999</v>
      </c>
      <c r="F141" s="34"/>
      <c r="G141" s="35"/>
      <c r="H141" s="36"/>
      <c r="I141" s="35"/>
      <c r="J141" s="36"/>
      <c r="K141" s="37"/>
      <c r="L141" s="38"/>
      <c r="M141" s="39">
        <f>IF(AND(K141="NP",L141="NP"),"NP",IF(L141="NP",K141,IF(AND(K141="NP",L141=""),"NP",IF(K141="NP",L141,MIN(K141:L141)))))</f>
        <v>0</v>
      </c>
      <c r="N141" s="40">
        <f>IF(I141="","",IF(I141&gt;2000,"s","m"))</f>
      </c>
      <c r="O141" s="9"/>
      <c r="P141" s="15">
        <f t="shared" si="43"/>
        <v>9999</v>
      </c>
      <c r="Q141" s="15">
        <f t="shared" si="44"/>
        <v>9999</v>
      </c>
      <c r="R141" s="15">
        <f t="shared" si="45"/>
        <v>9999</v>
      </c>
      <c r="S141" s="15">
        <f t="shared" si="46"/>
        <v>9999</v>
      </c>
      <c r="T141" s="16">
        <f t="shared" si="47"/>
        <v>58000</v>
      </c>
      <c r="U141" s="16">
        <f t="shared" si="48"/>
        <v>52000</v>
      </c>
      <c r="V141" s="16">
        <f t="shared" si="49"/>
        <v>109</v>
      </c>
      <c r="W141" s="10">
        <f t="shared" si="50"/>
        <v>99999</v>
      </c>
      <c r="X141" s="10">
        <f t="shared" si="51"/>
        <v>99999</v>
      </c>
      <c r="Y141" s="10">
        <f t="shared" si="52"/>
        <v>58</v>
      </c>
      <c r="Z141" s="10">
        <f t="shared" si="53"/>
        <v>52</v>
      </c>
      <c r="AA141" s="10">
        <f t="shared" si="42"/>
        <v>99999.000141</v>
      </c>
      <c r="AB141" s="10">
        <f t="shared" si="42"/>
        <v>99999.000141</v>
      </c>
      <c r="AC141" s="10">
        <f t="shared" si="54"/>
        <v>135</v>
      </c>
      <c r="AD141" s="10">
        <f t="shared" si="55"/>
        <v>135</v>
      </c>
      <c r="AE141" s="10">
        <f t="shared" si="56"/>
        <v>99999.000141</v>
      </c>
      <c r="AF141" s="10">
        <f t="shared" si="57"/>
        <v>99999.000141</v>
      </c>
      <c r="AG141" s="10">
        <f t="shared" si="58"/>
        <v>135</v>
      </c>
      <c r="AH141" s="10">
        <f t="shared" si="59"/>
        <v>135</v>
      </c>
    </row>
    <row r="142" spans="1:34" s="5" customFormat="1" ht="12.75">
      <c r="A142" s="5">
        <f>IF(N142="s",AC142,999)</f>
        <v>999</v>
      </c>
      <c r="B142" s="5">
        <f>IF(N142="m",AD142,999)</f>
        <v>999</v>
      </c>
      <c r="C142" s="5">
        <f>IF(N142="s",AG142,999)</f>
        <v>999</v>
      </c>
      <c r="D142" s="5">
        <f>IF(N142="m",AH142,999)</f>
        <v>999</v>
      </c>
      <c r="E142" s="25">
        <f>IF(N142="s",Y142,IF(N142="m",Z142,999))</f>
        <v>999</v>
      </c>
      <c r="F142" s="26"/>
      <c r="G142" s="27"/>
      <c r="H142" s="28"/>
      <c r="I142" s="27"/>
      <c r="J142" s="28"/>
      <c r="K142" s="29"/>
      <c r="L142" s="30"/>
      <c r="M142" s="31">
        <f>IF(AND(K142="NP",L142="NP"),"NP",IF(L142="NP",K142,IF(AND(K142="NP",L142=""),"NP",IF(K142="NP",L142,MIN(K142:L142)))))</f>
        <v>0</v>
      </c>
      <c r="N142" s="32">
        <f>IF(I142="","",IF(I142&gt;2000,"s","m"))</f>
      </c>
      <c r="O142" s="9"/>
      <c r="P142" s="15">
        <f t="shared" si="43"/>
        <v>9999</v>
      </c>
      <c r="Q142" s="15">
        <f t="shared" si="44"/>
        <v>9999</v>
      </c>
      <c r="R142" s="15">
        <f t="shared" si="45"/>
        <v>9999</v>
      </c>
      <c r="S142" s="15">
        <f t="shared" si="46"/>
        <v>9999</v>
      </c>
      <c r="T142" s="16">
        <f t="shared" si="47"/>
        <v>58000</v>
      </c>
      <c r="U142" s="16">
        <f t="shared" si="48"/>
        <v>52000</v>
      </c>
      <c r="V142" s="16">
        <f t="shared" si="49"/>
        <v>109</v>
      </c>
      <c r="W142" s="10">
        <f t="shared" si="50"/>
        <v>99999</v>
      </c>
      <c r="X142" s="10">
        <f t="shared" si="51"/>
        <v>99999</v>
      </c>
      <c r="Y142" s="10">
        <f t="shared" si="52"/>
        <v>58</v>
      </c>
      <c r="Z142" s="10">
        <f t="shared" si="53"/>
        <v>52</v>
      </c>
      <c r="AA142" s="10">
        <f t="shared" si="42"/>
        <v>99999.000142</v>
      </c>
      <c r="AB142" s="10">
        <f t="shared" si="42"/>
        <v>99999.000142</v>
      </c>
      <c r="AC142" s="10">
        <f t="shared" si="54"/>
        <v>136</v>
      </c>
      <c r="AD142" s="10">
        <f t="shared" si="55"/>
        <v>136</v>
      </c>
      <c r="AE142" s="10">
        <f t="shared" si="56"/>
        <v>99999.000142</v>
      </c>
      <c r="AF142" s="10">
        <f t="shared" si="57"/>
        <v>99999.000142</v>
      </c>
      <c r="AG142" s="10">
        <f t="shared" si="58"/>
        <v>136</v>
      </c>
      <c r="AH142" s="10">
        <f t="shared" si="59"/>
        <v>136</v>
      </c>
    </row>
    <row r="143" spans="1:34" s="5" customFormat="1" ht="12.75">
      <c r="A143" s="5">
        <f>IF(N143="s",AC143,999)</f>
        <v>999</v>
      </c>
      <c r="B143" s="5">
        <f>IF(N143="m",AD143,999)</f>
        <v>999</v>
      </c>
      <c r="C143" s="5">
        <f>IF(N143="s",AG143,999)</f>
        <v>999</v>
      </c>
      <c r="D143" s="5">
        <f>IF(N143="m",AH143,999)</f>
        <v>999</v>
      </c>
      <c r="E143" s="41">
        <f>IF(N143="s",Y143,IF(N143="m",Z143,999))</f>
        <v>999</v>
      </c>
      <c r="F143" s="42"/>
      <c r="G143" s="43"/>
      <c r="H143" s="44"/>
      <c r="I143" s="43"/>
      <c r="J143" s="44"/>
      <c r="K143" s="47"/>
      <c r="L143" s="45"/>
      <c r="M143" s="46">
        <f>IF(AND(K143="NP",L143="NP"),"NP",IF(L143="NP",K143,IF(AND(K143="NP",L143=""),"NP",IF(K143="NP",L143,MIN(K143:L143)))))</f>
        <v>0</v>
      </c>
      <c r="N143" s="48">
        <f>IF(I143="","",IF(I143&gt;2000,"s","m"))</f>
      </c>
      <c r="O143" s="9"/>
      <c r="P143" s="15">
        <f t="shared" si="43"/>
        <v>9999</v>
      </c>
      <c r="Q143" s="15">
        <f t="shared" si="44"/>
        <v>9999</v>
      </c>
      <c r="R143" s="15">
        <f t="shared" si="45"/>
        <v>9999</v>
      </c>
      <c r="S143" s="15">
        <f t="shared" si="46"/>
        <v>9999</v>
      </c>
      <c r="T143" s="16">
        <f t="shared" si="47"/>
        <v>58000</v>
      </c>
      <c r="U143" s="16">
        <f t="shared" si="48"/>
        <v>52000</v>
      </c>
      <c r="V143" s="16">
        <f t="shared" si="49"/>
        <v>109</v>
      </c>
      <c r="W143" s="10">
        <f t="shared" si="50"/>
        <v>99999</v>
      </c>
      <c r="X143" s="10">
        <f t="shared" si="51"/>
        <v>99999</v>
      </c>
      <c r="Y143" s="10">
        <f t="shared" si="52"/>
        <v>58</v>
      </c>
      <c r="Z143" s="10">
        <f t="shared" si="53"/>
        <v>52</v>
      </c>
      <c r="AA143" s="10">
        <f t="shared" si="42"/>
        <v>99999.000143</v>
      </c>
      <c r="AB143" s="10">
        <f t="shared" si="42"/>
        <v>99999.000143</v>
      </c>
      <c r="AC143" s="10">
        <f t="shared" si="54"/>
        <v>137</v>
      </c>
      <c r="AD143" s="10">
        <f t="shared" si="55"/>
        <v>137</v>
      </c>
      <c r="AE143" s="10">
        <f t="shared" si="56"/>
        <v>99999.000143</v>
      </c>
      <c r="AF143" s="10">
        <f t="shared" si="57"/>
        <v>99999.000143</v>
      </c>
      <c r="AG143" s="10">
        <f t="shared" si="58"/>
        <v>137</v>
      </c>
      <c r="AH143" s="10">
        <f t="shared" si="59"/>
        <v>137</v>
      </c>
    </row>
    <row r="144" spans="1:34" s="5" customFormat="1" ht="13.5" thickBot="1">
      <c r="A144" s="5">
        <f>IF(N144="s",AC144,999)</f>
        <v>999</v>
      </c>
      <c r="B144" s="5">
        <f>IF(N144="m",AD144,999)</f>
        <v>999</v>
      </c>
      <c r="C144" s="5">
        <f>IF(N144="s",AG144,999)</f>
        <v>999</v>
      </c>
      <c r="D144" s="5">
        <f>IF(N144="m",AH144,999)</f>
        <v>999</v>
      </c>
      <c r="E144" s="33">
        <f>IF(N144="s",Y144,IF(N144="m",Z144,999))</f>
        <v>999</v>
      </c>
      <c r="F144" s="34"/>
      <c r="G144" s="35"/>
      <c r="H144" s="36"/>
      <c r="I144" s="35"/>
      <c r="J144" s="36"/>
      <c r="K144" s="37"/>
      <c r="L144" s="38"/>
      <c r="M144" s="39">
        <f>IF(AND(K144="NP",L144="NP"),"NP",IF(L144="NP",K144,IF(AND(K144="NP",L144=""),"NP",IF(K144="NP",L144,MIN(K144:L144)))))</f>
        <v>0</v>
      </c>
      <c r="N144" s="40">
        <f>IF(I144="","",IF(I144&gt;2000,"s","m"))</f>
      </c>
      <c r="O144" s="9"/>
      <c r="P144" s="15">
        <f t="shared" si="43"/>
        <v>9999</v>
      </c>
      <c r="Q144" s="15">
        <f t="shared" si="44"/>
        <v>9999</v>
      </c>
      <c r="R144" s="15">
        <f t="shared" si="45"/>
        <v>9999</v>
      </c>
      <c r="S144" s="15">
        <f t="shared" si="46"/>
        <v>9999</v>
      </c>
      <c r="T144" s="16">
        <f t="shared" si="47"/>
        <v>58000</v>
      </c>
      <c r="U144" s="16">
        <f t="shared" si="48"/>
        <v>52000</v>
      </c>
      <c r="V144" s="16">
        <f t="shared" si="49"/>
        <v>109</v>
      </c>
      <c r="W144" s="10">
        <f t="shared" si="50"/>
        <v>99999</v>
      </c>
      <c r="X144" s="10">
        <f t="shared" si="51"/>
        <v>99999</v>
      </c>
      <c r="Y144" s="10">
        <f t="shared" si="52"/>
        <v>58</v>
      </c>
      <c r="Z144" s="10">
        <f t="shared" si="53"/>
        <v>52</v>
      </c>
      <c r="AA144" s="10">
        <f t="shared" si="42"/>
        <v>99999.000144</v>
      </c>
      <c r="AB144" s="10">
        <f t="shared" si="42"/>
        <v>99999.000144</v>
      </c>
      <c r="AC144" s="10">
        <f t="shared" si="54"/>
        <v>138</v>
      </c>
      <c r="AD144" s="10">
        <f t="shared" si="55"/>
        <v>138</v>
      </c>
      <c r="AE144" s="10">
        <f t="shared" si="56"/>
        <v>99999.000144</v>
      </c>
      <c r="AF144" s="10">
        <f t="shared" si="57"/>
        <v>99999.000144</v>
      </c>
      <c r="AG144" s="10">
        <f t="shared" si="58"/>
        <v>138</v>
      </c>
      <c r="AH144" s="10">
        <f t="shared" si="59"/>
        <v>138</v>
      </c>
    </row>
    <row r="145" spans="1:34" s="5" customFormat="1" ht="12.75">
      <c r="A145" s="5">
        <f>IF(N145="s",AC145,999)</f>
        <v>999</v>
      </c>
      <c r="B145" s="5">
        <f>IF(N145="m",AD145,999)</f>
        <v>999</v>
      </c>
      <c r="C145" s="5">
        <f>IF(N145="s",AG145,999)</f>
        <v>999</v>
      </c>
      <c r="D145" s="5">
        <f>IF(N145="m",AH145,999)</f>
        <v>999</v>
      </c>
      <c r="E145" s="25">
        <f>IF(N145="s",Y145,IF(N145="m",Z145,999))</f>
        <v>999</v>
      </c>
      <c r="F145" s="26"/>
      <c r="G145" s="27"/>
      <c r="H145" s="28"/>
      <c r="I145" s="27"/>
      <c r="J145" s="28"/>
      <c r="K145" s="29"/>
      <c r="L145" s="30"/>
      <c r="M145" s="31">
        <f>IF(AND(K145="NP",L145="NP"),"NP",IF(L145="NP",K145,IF(AND(K145="NP",L145=""),"NP",IF(K145="NP",L145,MIN(K145:L145)))))</f>
        <v>0</v>
      </c>
      <c r="N145" s="32">
        <f>IF(I145="","",IF(I145&gt;2000,"s","m"))</f>
      </c>
      <c r="O145" s="9"/>
      <c r="P145" s="15">
        <f t="shared" si="43"/>
        <v>9999</v>
      </c>
      <c r="Q145" s="15">
        <f t="shared" si="44"/>
        <v>9999</v>
      </c>
      <c r="R145" s="15">
        <f t="shared" si="45"/>
        <v>9999</v>
      </c>
      <c r="S145" s="15">
        <f t="shared" si="46"/>
        <v>9999</v>
      </c>
      <c r="T145" s="16">
        <f t="shared" si="47"/>
        <v>58000</v>
      </c>
      <c r="U145" s="16">
        <f t="shared" si="48"/>
        <v>52000</v>
      </c>
      <c r="V145" s="16">
        <f t="shared" si="49"/>
        <v>109</v>
      </c>
      <c r="W145" s="10">
        <f t="shared" si="50"/>
        <v>99999</v>
      </c>
      <c r="X145" s="10">
        <f t="shared" si="51"/>
        <v>99999</v>
      </c>
      <c r="Y145" s="10">
        <f t="shared" si="52"/>
        <v>58</v>
      </c>
      <c r="Z145" s="10">
        <f t="shared" si="53"/>
        <v>52</v>
      </c>
      <c r="AA145" s="10">
        <f t="shared" si="42"/>
        <v>99999.000145</v>
      </c>
      <c r="AB145" s="10">
        <f t="shared" si="42"/>
        <v>99999.000145</v>
      </c>
      <c r="AC145" s="10">
        <f t="shared" si="54"/>
        <v>139</v>
      </c>
      <c r="AD145" s="10">
        <f t="shared" si="55"/>
        <v>139</v>
      </c>
      <c r="AE145" s="10">
        <f t="shared" si="56"/>
        <v>99999.000145</v>
      </c>
      <c r="AF145" s="10">
        <f t="shared" si="57"/>
        <v>99999.000145</v>
      </c>
      <c r="AG145" s="10">
        <f t="shared" si="58"/>
        <v>139</v>
      </c>
      <c r="AH145" s="10">
        <f t="shared" si="59"/>
        <v>139</v>
      </c>
    </row>
    <row r="146" spans="1:34" s="5" customFormat="1" ht="12.75">
      <c r="A146" s="5">
        <f>IF(N146="s",AC146,999)</f>
        <v>999</v>
      </c>
      <c r="B146" s="5">
        <f>IF(N146="m",AD146,999)</f>
        <v>999</v>
      </c>
      <c r="C146" s="5">
        <f>IF(N146="s",AG146,999)</f>
        <v>999</v>
      </c>
      <c r="D146" s="5">
        <f>IF(N146="m",AH146,999)</f>
        <v>999</v>
      </c>
      <c r="E146" s="41">
        <f>IF(N146="s",Y146,IF(N146="m",Z146,999))</f>
        <v>999</v>
      </c>
      <c r="F146" s="42"/>
      <c r="G146" s="43"/>
      <c r="H146" s="44"/>
      <c r="I146" s="43"/>
      <c r="J146" s="44"/>
      <c r="K146" s="47"/>
      <c r="L146" s="45"/>
      <c r="M146" s="46">
        <f>IF(AND(K146="NP",L146="NP"),"NP",IF(L146="NP",K146,IF(AND(K146="NP",L146=""),"NP",IF(K146="NP",L146,MIN(K146:L146)))))</f>
        <v>0</v>
      </c>
      <c r="N146" s="48">
        <f>IF(I146="","",IF(I146&gt;2000,"s","m"))</f>
      </c>
      <c r="O146" s="9"/>
      <c r="P146" s="15">
        <f t="shared" si="43"/>
        <v>9999</v>
      </c>
      <c r="Q146" s="15">
        <f t="shared" si="44"/>
        <v>9999</v>
      </c>
      <c r="R146" s="15">
        <f t="shared" si="45"/>
        <v>9999</v>
      </c>
      <c r="S146" s="15">
        <f t="shared" si="46"/>
        <v>9999</v>
      </c>
      <c r="T146" s="16">
        <f t="shared" si="47"/>
        <v>58000</v>
      </c>
      <c r="U146" s="16">
        <f t="shared" si="48"/>
        <v>52000</v>
      </c>
      <c r="V146" s="16">
        <f t="shared" si="49"/>
        <v>109</v>
      </c>
      <c r="W146" s="10">
        <f t="shared" si="50"/>
        <v>99999</v>
      </c>
      <c r="X146" s="10">
        <f t="shared" si="51"/>
        <v>99999</v>
      </c>
      <c r="Y146" s="10">
        <f t="shared" si="52"/>
        <v>58</v>
      </c>
      <c r="Z146" s="10">
        <f t="shared" si="53"/>
        <v>52</v>
      </c>
      <c r="AA146" s="10">
        <f t="shared" si="42"/>
        <v>99999.000146</v>
      </c>
      <c r="AB146" s="10">
        <f t="shared" si="42"/>
        <v>99999.000146</v>
      </c>
      <c r="AC146" s="10">
        <f t="shared" si="54"/>
        <v>140</v>
      </c>
      <c r="AD146" s="10">
        <f t="shared" si="55"/>
        <v>140</v>
      </c>
      <c r="AE146" s="10">
        <f t="shared" si="56"/>
        <v>99999.000146</v>
      </c>
      <c r="AF146" s="10">
        <f t="shared" si="57"/>
        <v>99999.000146</v>
      </c>
      <c r="AG146" s="10">
        <f t="shared" si="58"/>
        <v>140</v>
      </c>
      <c r="AH146" s="10">
        <f t="shared" si="59"/>
        <v>140</v>
      </c>
    </row>
    <row r="147" spans="1:34" s="5" customFormat="1" ht="13.5" thickBot="1">
      <c r="A147" s="5">
        <f>IF(N147="s",AC147,999)</f>
        <v>999</v>
      </c>
      <c r="B147" s="5">
        <f>IF(N147="m",AD147,999)</f>
        <v>999</v>
      </c>
      <c r="C147" s="5">
        <f>IF(N147="s",AG147,999)</f>
        <v>999</v>
      </c>
      <c r="D147" s="5">
        <f>IF(N147="m",AH147,999)</f>
        <v>999</v>
      </c>
      <c r="E147" s="33">
        <f>IF(N147="s",Y147,IF(N147="m",Z147,999))</f>
        <v>999</v>
      </c>
      <c r="F147" s="34"/>
      <c r="G147" s="35"/>
      <c r="H147" s="36"/>
      <c r="I147" s="35"/>
      <c r="J147" s="36"/>
      <c r="K147" s="37"/>
      <c r="L147" s="38"/>
      <c r="M147" s="39">
        <f>IF(AND(K147="NP",L147="NP"),"NP",IF(L147="NP",K147,IF(AND(K147="NP",L147=""),"NP",IF(K147="NP",L147,MIN(K147:L147)))))</f>
        <v>0</v>
      </c>
      <c r="N147" s="40">
        <f>IF(I147="","",IF(I147&gt;2000,"s","m"))</f>
      </c>
      <c r="O147" s="9"/>
      <c r="P147" s="15">
        <f t="shared" si="43"/>
        <v>9999</v>
      </c>
      <c r="Q147" s="15">
        <f t="shared" si="44"/>
        <v>9999</v>
      </c>
      <c r="R147" s="15">
        <f t="shared" si="45"/>
        <v>9999</v>
      </c>
      <c r="S147" s="15">
        <f t="shared" si="46"/>
        <v>9999</v>
      </c>
      <c r="T147" s="16">
        <f t="shared" si="47"/>
        <v>58000</v>
      </c>
      <c r="U147" s="16">
        <f t="shared" si="48"/>
        <v>52000</v>
      </c>
      <c r="V147" s="16">
        <f t="shared" si="49"/>
        <v>109</v>
      </c>
      <c r="W147" s="10">
        <f t="shared" si="50"/>
        <v>99999</v>
      </c>
      <c r="X147" s="10">
        <f t="shared" si="51"/>
        <v>99999</v>
      </c>
      <c r="Y147" s="10">
        <f t="shared" si="52"/>
        <v>58</v>
      </c>
      <c r="Z147" s="10">
        <f t="shared" si="53"/>
        <v>52</v>
      </c>
      <c r="AA147" s="10">
        <f t="shared" si="42"/>
        <v>99999.000147</v>
      </c>
      <c r="AB147" s="10">
        <f t="shared" si="42"/>
        <v>99999.000147</v>
      </c>
      <c r="AC147" s="10">
        <f t="shared" si="54"/>
        <v>141</v>
      </c>
      <c r="AD147" s="10">
        <f t="shared" si="55"/>
        <v>141</v>
      </c>
      <c r="AE147" s="10">
        <f t="shared" si="56"/>
        <v>99999.000147</v>
      </c>
      <c r="AF147" s="10">
        <f t="shared" si="57"/>
        <v>99999.000147</v>
      </c>
      <c r="AG147" s="10">
        <f t="shared" si="58"/>
        <v>141</v>
      </c>
      <c r="AH147" s="10">
        <f t="shared" si="59"/>
        <v>141</v>
      </c>
    </row>
    <row r="148" spans="1:34" s="5" customFormat="1" ht="12.75">
      <c r="A148" s="5">
        <f>IF(N148="s",AC148,999)</f>
        <v>999</v>
      </c>
      <c r="B148" s="5">
        <f>IF(N148="m",AD148,999)</f>
        <v>999</v>
      </c>
      <c r="C148" s="5">
        <f>IF(N148="s",AG148,999)</f>
        <v>999</v>
      </c>
      <c r="D148" s="5">
        <f>IF(N148="m",AH148,999)</f>
        <v>999</v>
      </c>
      <c r="E148" s="25">
        <f>IF(N148="s",Y148,IF(N148="m",Z148,999))</f>
        <v>999</v>
      </c>
      <c r="F148" s="26"/>
      <c r="G148" s="27"/>
      <c r="H148" s="28"/>
      <c r="I148" s="27"/>
      <c r="J148" s="28"/>
      <c r="K148" s="29"/>
      <c r="L148" s="30"/>
      <c r="M148" s="31">
        <f>IF(AND(K148="NP",L148="NP"),"NP",IF(L148="NP",K148,IF(AND(K148="NP",L148=""),"NP",IF(K148="NP",L148,MIN(K148:L148)))))</f>
        <v>0</v>
      </c>
      <c r="N148" s="32">
        <f>IF(I148="","",IF(I148&gt;2000,"s","m"))</f>
      </c>
      <c r="O148" s="9"/>
      <c r="P148" s="15">
        <f t="shared" si="43"/>
        <v>9999</v>
      </c>
      <c r="Q148" s="15">
        <f t="shared" si="44"/>
        <v>9999</v>
      </c>
      <c r="R148" s="15">
        <f t="shared" si="45"/>
        <v>9999</v>
      </c>
      <c r="S148" s="15">
        <f t="shared" si="46"/>
        <v>9999</v>
      </c>
      <c r="T148" s="16">
        <f t="shared" si="47"/>
        <v>58000</v>
      </c>
      <c r="U148" s="16">
        <f t="shared" si="48"/>
        <v>52000</v>
      </c>
      <c r="V148" s="16">
        <f t="shared" si="49"/>
        <v>109</v>
      </c>
      <c r="W148" s="10">
        <f t="shared" si="50"/>
        <v>99999</v>
      </c>
      <c r="X148" s="10">
        <f t="shared" si="51"/>
        <v>99999</v>
      </c>
      <c r="Y148" s="10">
        <f t="shared" si="52"/>
        <v>58</v>
      </c>
      <c r="Z148" s="10">
        <f t="shared" si="53"/>
        <v>52</v>
      </c>
      <c r="AA148" s="10">
        <f t="shared" si="42"/>
        <v>99999.000148</v>
      </c>
      <c r="AB148" s="10">
        <f t="shared" si="42"/>
        <v>99999.000148</v>
      </c>
      <c r="AC148" s="10">
        <f t="shared" si="54"/>
        <v>142</v>
      </c>
      <c r="AD148" s="10">
        <f t="shared" si="55"/>
        <v>142</v>
      </c>
      <c r="AE148" s="10">
        <f t="shared" si="56"/>
        <v>99999.000148</v>
      </c>
      <c r="AF148" s="10">
        <f t="shared" si="57"/>
        <v>99999.000148</v>
      </c>
      <c r="AG148" s="10">
        <f t="shared" si="58"/>
        <v>142</v>
      </c>
      <c r="AH148" s="10">
        <f t="shared" si="59"/>
        <v>142</v>
      </c>
    </row>
    <row r="149" spans="1:34" s="5" customFormat="1" ht="12.75">
      <c r="A149" s="5">
        <f>IF(N149="s",AC149,999)</f>
        <v>999</v>
      </c>
      <c r="B149" s="5">
        <f>IF(N149="m",AD149,999)</f>
        <v>999</v>
      </c>
      <c r="C149" s="5">
        <f>IF(N149="s",AG149,999)</f>
        <v>999</v>
      </c>
      <c r="D149" s="5">
        <f>IF(N149="m",AH149,999)</f>
        <v>999</v>
      </c>
      <c r="E149" s="41">
        <f>IF(N149="s",Y149,IF(N149="m",Z149,999))</f>
        <v>999</v>
      </c>
      <c r="F149" s="42"/>
      <c r="G149" s="43"/>
      <c r="H149" s="44"/>
      <c r="I149" s="43"/>
      <c r="J149" s="44"/>
      <c r="K149" s="47"/>
      <c r="L149" s="45"/>
      <c r="M149" s="46">
        <f>IF(AND(K149="NP",L149="NP"),"NP",IF(L149="NP",K149,IF(AND(K149="NP",L149=""),"NP",IF(K149="NP",L149,MIN(K149:L149)))))</f>
        <v>0</v>
      </c>
      <c r="N149" s="48">
        <f>IF(I149="","",IF(I149&gt;2000,"s","m"))</f>
      </c>
      <c r="O149" s="9"/>
      <c r="P149" s="15">
        <f t="shared" si="43"/>
        <v>9999</v>
      </c>
      <c r="Q149" s="15">
        <f t="shared" si="44"/>
        <v>9999</v>
      </c>
      <c r="R149" s="15">
        <f t="shared" si="45"/>
        <v>9999</v>
      </c>
      <c r="S149" s="15">
        <f t="shared" si="46"/>
        <v>9999</v>
      </c>
      <c r="T149" s="16">
        <f t="shared" si="47"/>
        <v>58000</v>
      </c>
      <c r="U149" s="16">
        <f t="shared" si="48"/>
        <v>52000</v>
      </c>
      <c r="V149" s="16">
        <f t="shared" si="49"/>
        <v>109</v>
      </c>
      <c r="W149" s="10">
        <f t="shared" si="50"/>
        <v>99999</v>
      </c>
      <c r="X149" s="10">
        <f t="shared" si="51"/>
        <v>99999</v>
      </c>
      <c r="Y149" s="10">
        <f t="shared" si="52"/>
        <v>58</v>
      </c>
      <c r="Z149" s="10">
        <f t="shared" si="53"/>
        <v>52</v>
      </c>
      <c r="AA149" s="10">
        <f t="shared" si="42"/>
        <v>99999.000149</v>
      </c>
      <c r="AB149" s="10">
        <f t="shared" si="42"/>
        <v>99999.000149</v>
      </c>
      <c r="AC149" s="10">
        <f t="shared" si="54"/>
        <v>143</v>
      </c>
      <c r="AD149" s="10">
        <f t="shared" si="55"/>
        <v>143</v>
      </c>
      <c r="AE149" s="10">
        <f t="shared" si="56"/>
        <v>99999.000149</v>
      </c>
      <c r="AF149" s="10">
        <f t="shared" si="57"/>
        <v>99999.000149</v>
      </c>
      <c r="AG149" s="10">
        <f t="shared" si="58"/>
        <v>143</v>
      </c>
      <c r="AH149" s="10">
        <f t="shared" si="59"/>
        <v>143</v>
      </c>
    </row>
    <row r="150" spans="1:34" s="5" customFormat="1" ht="13.5" thickBot="1">
      <c r="A150" s="5">
        <f>IF(N150="s",AC150,999)</f>
        <v>999</v>
      </c>
      <c r="B150" s="5">
        <f>IF(N150="m",AD150,999)</f>
        <v>999</v>
      </c>
      <c r="C150" s="5">
        <f>IF(N150="s",AG150,999)</f>
        <v>999</v>
      </c>
      <c r="D150" s="5">
        <f>IF(N150="m",AH150,999)</f>
        <v>999</v>
      </c>
      <c r="E150" s="33">
        <f>IF(N150="s",Y150,IF(N150="m",Z150,999))</f>
        <v>999</v>
      </c>
      <c r="F150" s="34"/>
      <c r="G150" s="35"/>
      <c r="H150" s="36"/>
      <c r="I150" s="35"/>
      <c r="J150" s="36"/>
      <c r="K150" s="37"/>
      <c r="L150" s="38"/>
      <c r="M150" s="39">
        <f>IF(AND(K150="NP",L150="NP"),"NP",IF(L150="NP",K150,IF(AND(K150="NP",L150=""),"NP",IF(K150="NP",L150,MIN(K150:L150)))))</f>
        <v>0</v>
      </c>
      <c r="N150" s="40">
        <f>IF(I150="","",IF(I150&gt;2000,"s","m"))</f>
      </c>
      <c r="O150" s="9"/>
      <c r="P150" s="15">
        <f t="shared" si="43"/>
        <v>9999</v>
      </c>
      <c r="Q150" s="15">
        <f t="shared" si="44"/>
        <v>9999</v>
      </c>
      <c r="R150" s="15">
        <f t="shared" si="45"/>
        <v>9999</v>
      </c>
      <c r="S150" s="15">
        <f t="shared" si="46"/>
        <v>9999</v>
      </c>
      <c r="T150" s="16">
        <f t="shared" si="47"/>
        <v>58000</v>
      </c>
      <c r="U150" s="16">
        <f t="shared" si="48"/>
        <v>52000</v>
      </c>
      <c r="V150" s="16">
        <f t="shared" si="49"/>
        <v>109</v>
      </c>
      <c r="W150" s="10">
        <f t="shared" si="50"/>
        <v>99999</v>
      </c>
      <c r="X150" s="10">
        <f t="shared" si="51"/>
        <v>99999</v>
      </c>
      <c r="Y150" s="10">
        <f t="shared" si="52"/>
        <v>58</v>
      </c>
      <c r="Z150" s="10">
        <f t="shared" si="53"/>
        <v>52</v>
      </c>
      <c r="AA150" s="10">
        <f t="shared" si="42"/>
        <v>99999.00015</v>
      </c>
      <c r="AB150" s="10">
        <f t="shared" si="42"/>
        <v>99999.00015</v>
      </c>
      <c r="AC150" s="10">
        <f t="shared" si="54"/>
        <v>144</v>
      </c>
      <c r="AD150" s="10">
        <f t="shared" si="55"/>
        <v>144</v>
      </c>
      <c r="AE150" s="10">
        <f t="shared" si="56"/>
        <v>99999.00015</v>
      </c>
      <c r="AF150" s="10">
        <f t="shared" si="57"/>
        <v>99999.00015</v>
      </c>
      <c r="AG150" s="10">
        <f t="shared" si="58"/>
        <v>144</v>
      </c>
      <c r="AH150" s="10">
        <f t="shared" si="59"/>
        <v>144</v>
      </c>
    </row>
    <row r="151" spans="1:34" s="5" customFormat="1" ht="12.75">
      <c r="A151" s="5">
        <f>IF(N151="s",AC151,999)</f>
        <v>999</v>
      </c>
      <c r="B151" s="5">
        <f>IF(N151="m",AD151,999)</f>
        <v>999</v>
      </c>
      <c r="C151" s="5">
        <f>IF(N151="s",AG151,999)</f>
        <v>999</v>
      </c>
      <c r="D151" s="5">
        <f>IF(N151="m",AH151,999)</f>
        <v>999</v>
      </c>
      <c r="E151" s="25">
        <f>IF(N151="s",Y151,IF(N151="m",Z151,999))</f>
        <v>999</v>
      </c>
      <c r="F151" s="26"/>
      <c r="G151" s="27"/>
      <c r="H151" s="28"/>
      <c r="I151" s="27"/>
      <c r="J151" s="28"/>
      <c r="K151" s="29"/>
      <c r="L151" s="30"/>
      <c r="M151" s="31">
        <f>IF(AND(K151="NP",L151="NP"),"NP",IF(L151="NP",K151,IF(AND(K151="NP",L151=""),"NP",IF(K151="NP",L151,MIN(K151:L151)))))</f>
        <v>0</v>
      </c>
      <c r="N151" s="32">
        <f>IF(I151="","",IF(I151&gt;2000,"s","m"))</f>
      </c>
      <c r="O151" s="9"/>
      <c r="P151" s="15">
        <f t="shared" si="43"/>
        <v>9999</v>
      </c>
      <c r="Q151" s="15">
        <f t="shared" si="44"/>
        <v>9999</v>
      </c>
      <c r="R151" s="15">
        <f t="shared" si="45"/>
        <v>9999</v>
      </c>
      <c r="S151" s="15">
        <f t="shared" si="46"/>
        <v>9999</v>
      </c>
      <c r="T151" s="16">
        <f t="shared" si="47"/>
        <v>58000</v>
      </c>
      <c r="U151" s="16">
        <f t="shared" si="48"/>
        <v>52000</v>
      </c>
      <c r="V151" s="16">
        <f t="shared" si="49"/>
        <v>109</v>
      </c>
      <c r="W151" s="10">
        <f t="shared" si="50"/>
        <v>99999</v>
      </c>
      <c r="X151" s="10">
        <f t="shared" si="51"/>
        <v>99999</v>
      </c>
      <c r="Y151" s="10">
        <f t="shared" si="52"/>
        <v>58</v>
      </c>
      <c r="Z151" s="10">
        <f t="shared" si="53"/>
        <v>52</v>
      </c>
      <c r="AA151" s="10">
        <f aca="true" t="shared" si="60" ref="AA151:AB206">W151+ROW()*0.000001</f>
        <v>99999.000151</v>
      </c>
      <c r="AB151" s="10">
        <f t="shared" si="60"/>
        <v>99999.000151</v>
      </c>
      <c r="AC151" s="10">
        <f t="shared" si="54"/>
        <v>145</v>
      </c>
      <c r="AD151" s="10">
        <f t="shared" si="55"/>
        <v>145</v>
      </c>
      <c r="AE151" s="10">
        <f t="shared" si="56"/>
        <v>99999.000151</v>
      </c>
      <c r="AF151" s="10">
        <f t="shared" si="57"/>
        <v>99999.000151</v>
      </c>
      <c r="AG151" s="10">
        <f t="shared" si="58"/>
        <v>145</v>
      </c>
      <c r="AH151" s="10">
        <f t="shared" si="59"/>
        <v>145</v>
      </c>
    </row>
    <row r="152" spans="1:34" s="5" customFormat="1" ht="12.75">
      <c r="A152" s="5">
        <f>IF(N152="s",AC152,999)</f>
        <v>999</v>
      </c>
      <c r="B152" s="5">
        <f>IF(N152="m",AD152,999)</f>
        <v>999</v>
      </c>
      <c r="C152" s="5">
        <f>IF(N152="s",AG152,999)</f>
        <v>999</v>
      </c>
      <c r="D152" s="5">
        <f>IF(N152="m",AH152,999)</f>
        <v>999</v>
      </c>
      <c r="E152" s="41">
        <f>IF(N152="s",Y152,IF(N152="m",Z152,999))</f>
        <v>999</v>
      </c>
      <c r="F152" s="42"/>
      <c r="G152" s="43"/>
      <c r="H152" s="44"/>
      <c r="I152" s="43"/>
      <c r="J152" s="44"/>
      <c r="K152" s="47"/>
      <c r="L152" s="45"/>
      <c r="M152" s="46">
        <f>IF(AND(K152="NP",L152="NP"),"NP",IF(L152="NP",K152,IF(AND(K152="NP",L152=""),"NP",IF(K152="NP",L152,MIN(K152:L152)))))</f>
        <v>0</v>
      </c>
      <c r="N152" s="48">
        <f>IF(I152="","",IF(I152&gt;2000,"s","m"))</f>
      </c>
      <c r="O152" s="9"/>
      <c r="P152" s="15">
        <f t="shared" si="43"/>
        <v>9999</v>
      </c>
      <c r="Q152" s="15">
        <f t="shared" si="44"/>
        <v>9999</v>
      </c>
      <c r="R152" s="15">
        <f t="shared" si="45"/>
        <v>9999</v>
      </c>
      <c r="S152" s="15">
        <f t="shared" si="46"/>
        <v>9999</v>
      </c>
      <c r="T152" s="16">
        <f t="shared" si="47"/>
        <v>58000</v>
      </c>
      <c r="U152" s="16">
        <f t="shared" si="48"/>
        <v>52000</v>
      </c>
      <c r="V152" s="16">
        <f t="shared" si="49"/>
        <v>109</v>
      </c>
      <c r="W152" s="10">
        <f t="shared" si="50"/>
        <v>99999</v>
      </c>
      <c r="X152" s="10">
        <f t="shared" si="51"/>
        <v>99999</v>
      </c>
      <c r="Y152" s="10">
        <f t="shared" si="52"/>
        <v>58</v>
      </c>
      <c r="Z152" s="10">
        <f t="shared" si="53"/>
        <v>52</v>
      </c>
      <c r="AA152" s="10">
        <f t="shared" si="60"/>
        <v>99999.000152</v>
      </c>
      <c r="AB152" s="10">
        <f t="shared" si="60"/>
        <v>99999.000152</v>
      </c>
      <c r="AC152" s="10">
        <f t="shared" si="54"/>
        <v>146</v>
      </c>
      <c r="AD152" s="10">
        <f t="shared" si="55"/>
        <v>146</v>
      </c>
      <c r="AE152" s="10">
        <f t="shared" si="56"/>
        <v>99999.000152</v>
      </c>
      <c r="AF152" s="10">
        <f t="shared" si="57"/>
        <v>99999.000152</v>
      </c>
      <c r="AG152" s="10">
        <f t="shared" si="58"/>
        <v>146</v>
      </c>
      <c r="AH152" s="10">
        <f t="shared" si="59"/>
        <v>146</v>
      </c>
    </row>
    <row r="153" spans="1:34" s="5" customFormat="1" ht="13.5" thickBot="1">
      <c r="A153" s="5">
        <f>IF(N153="s",AC153,999)</f>
        <v>999</v>
      </c>
      <c r="B153" s="5">
        <f>IF(N153="m",AD153,999)</f>
        <v>999</v>
      </c>
      <c r="C153" s="5">
        <f>IF(N153="s",AG153,999)</f>
        <v>999</v>
      </c>
      <c r="D153" s="5">
        <f>IF(N153="m",AH153,999)</f>
        <v>999</v>
      </c>
      <c r="E153" s="33">
        <f>IF(N153="s",Y153,IF(N153="m",Z153,999))</f>
        <v>999</v>
      </c>
      <c r="F153" s="34"/>
      <c r="G153" s="35"/>
      <c r="H153" s="36"/>
      <c r="I153" s="35"/>
      <c r="J153" s="36"/>
      <c r="K153" s="37"/>
      <c r="L153" s="38"/>
      <c r="M153" s="39">
        <f>IF(AND(K153="NP",L153="NP"),"NP",IF(L153="NP",K153,IF(AND(K153="NP",L153=""),"NP",IF(K153="NP",L153,MIN(K153:L153)))))</f>
        <v>0</v>
      </c>
      <c r="N153" s="40">
        <f>IF(I153="","",IF(I153&gt;2000,"s","m"))</f>
      </c>
      <c r="O153" s="9"/>
      <c r="P153" s="15">
        <f t="shared" si="43"/>
        <v>9999</v>
      </c>
      <c r="Q153" s="15">
        <f t="shared" si="44"/>
        <v>9999</v>
      </c>
      <c r="R153" s="15">
        <f t="shared" si="45"/>
        <v>9999</v>
      </c>
      <c r="S153" s="15">
        <f t="shared" si="46"/>
        <v>9999</v>
      </c>
      <c r="T153" s="16">
        <f t="shared" si="47"/>
        <v>58000</v>
      </c>
      <c r="U153" s="16">
        <f t="shared" si="48"/>
        <v>52000</v>
      </c>
      <c r="V153" s="16">
        <f t="shared" si="49"/>
        <v>109</v>
      </c>
      <c r="W153" s="10">
        <f t="shared" si="50"/>
        <v>99999</v>
      </c>
      <c r="X153" s="10">
        <f t="shared" si="51"/>
        <v>99999</v>
      </c>
      <c r="Y153" s="10">
        <f t="shared" si="52"/>
        <v>58</v>
      </c>
      <c r="Z153" s="10">
        <f t="shared" si="53"/>
        <v>52</v>
      </c>
      <c r="AA153" s="10">
        <f t="shared" si="60"/>
        <v>99999.000153</v>
      </c>
      <c r="AB153" s="10">
        <f t="shared" si="60"/>
        <v>99999.000153</v>
      </c>
      <c r="AC153" s="10">
        <f t="shared" si="54"/>
        <v>147</v>
      </c>
      <c r="AD153" s="10">
        <f t="shared" si="55"/>
        <v>147</v>
      </c>
      <c r="AE153" s="10">
        <f t="shared" si="56"/>
        <v>99999.000153</v>
      </c>
      <c r="AF153" s="10">
        <f t="shared" si="57"/>
        <v>99999.000153</v>
      </c>
      <c r="AG153" s="10">
        <f t="shared" si="58"/>
        <v>147</v>
      </c>
      <c r="AH153" s="10">
        <f t="shared" si="59"/>
        <v>147</v>
      </c>
    </row>
    <row r="154" spans="1:34" s="5" customFormat="1" ht="12.75">
      <c r="A154" s="5">
        <f>IF(N154="s",AC154,999)</f>
        <v>999</v>
      </c>
      <c r="B154" s="5">
        <f>IF(N154="m",AD154,999)</f>
        <v>999</v>
      </c>
      <c r="C154" s="5">
        <f>IF(N154="s",AG154,999)</f>
        <v>999</v>
      </c>
      <c r="D154" s="5">
        <f>IF(N154="m",AH154,999)</f>
        <v>999</v>
      </c>
      <c r="E154" s="25">
        <f>IF(N154="s",Y154,IF(N154="m",Z154,999))</f>
        <v>999</v>
      </c>
      <c r="F154" s="26"/>
      <c r="G154" s="27"/>
      <c r="H154" s="28"/>
      <c r="I154" s="27"/>
      <c r="J154" s="28"/>
      <c r="K154" s="29"/>
      <c r="L154" s="30"/>
      <c r="M154" s="31">
        <f>IF(AND(K154="NP",L154="NP"),"NP",IF(L154="NP",K154,IF(AND(K154="NP",L154=""),"NP",IF(K154="NP",L154,MIN(K154:L154)))))</f>
        <v>0</v>
      </c>
      <c r="N154" s="32">
        <f>IF(I154="","",IF(I154&gt;2000,"s","m"))</f>
      </c>
      <c r="O154" s="9"/>
      <c r="P154" s="15">
        <f t="shared" si="43"/>
        <v>9999</v>
      </c>
      <c r="Q154" s="15">
        <f t="shared" si="44"/>
        <v>9999</v>
      </c>
      <c r="R154" s="15">
        <f t="shared" si="45"/>
        <v>9999</v>
      </c>
      <c r="S154" s="15">
        <f t="shared" si="46"/>
        <v>9999</v>
      </c>
      <c r="T154" s="16">
        <f t="shared" si="47"/>
        <v>58000</v>
      </c>
      <c r="U154" s="16">
        <f t="shared" si="48"/>
        <v>52000</v>
      </c>
      <c r="V154" s="16">
        <f t="shared" si="49"/>
        <v>109</v>
      </c>
      <c r="W154" s="10">
        <f t="shared" si="50"/>
        <v>99999</v>
      </c>
      <c r="X154" s="10">
        <f t="shared" si="51"/>
        <v>99999</v>
      </c>
      <c r="Y154" s="10">
        <f t="shared" si="52"/>
        <v>58</v>
      </c>
      <c r="Z154" s="10">
        <f t="shared" si="53"/>
        <v>52</v>
      </c>
      <c r="AA154" s="10">
        <f t="shared" si="60"/>
        <v>99999.000154</v>
      </c>
      <c r="AB154" s="10">
        <f t="shared" si="60"/>
        <v>99999.000154</v>
      </c>
      <c r="AC154" s="10">
        <f t="shared" si="54"/>
        <v>148</v>
      </c>
      <c r="AD154" s="10">
        <f t="shared" si="55"/>
        <v>148</v>
      </c>
      <c r="AE154" s="10">
        <f t="shared" si="56"/>
        <v>99999.000154</v>
      </c>
      <c r="AF154" s="10">
        <f t="shared" si="57"/>
        <v>99999.000154</v>
      </c>
      <c r="AG154" s="10">
        <f t="shared" si="58"/>
        <v>148</v>
      </c>
      <c r="AH154" s="10">
        <f t="shared" si="59"/>
        <v>148</v>
      </c>
    </row>
    <row r="155" spans="1:34" s="5" customFormat="1" ht="12.75">
      <c r="A155" s="5">
        <f>IF(N155="s",AC155,999)</f>
        <v>999</v>
      </c>
      <c r="B155" s="5">
        <f>IF(N155="m",AD155,999)</f>
        <v>999</v>
      </c>
      <c r="C155" s="5">
        <f>IF(N155="s",AG155,999)</f>
        <v>999</v>
      </c>
      <c r="D155" s="5">
        <f>IF(N155="m",AH155,999)</f>
        <v>999</v>
      </c>
      <c r="E155" s="41">
        <f>IF(N155="s",Y155,IF(N155="m",Z155,999))</f>
        <v>999</v>
      </c>
      <c r="F155" s="42"/>
      <c r="G155" s="43"/>
      <c r="H155" s="44"/>
      <c r="I155" s="43"/>
      <c r="J155" s="44"/>
      <c r="K155" s="47"/>
      <c r="L155" s="45"/>
      <c r="M155" s="46">
        <f>IF(AND(K155="NP",L155="NP"),"NP",IF(L155="NP",K155,IF(AND(K155="NP",L155=""),"NP",IF(K155="NP",L155,MIN(K155:L155)))))</f>
        <v>0</v>
      </c>
      <c r="N155" s="48">
        <f>IF(I155="","",IF(I155&gt;2000,"s","m"))</f>
      </c>
      <c r="O155" s="9"/>
      <c r="P155" s="15">
        <f t="shared" si="43"/>
        <v>9999</v>
      </c>
      <c r="Q155" s="15">
        <f t="shared" si="44"/>
        <v>9999</v>
      </c>
      <c r="R155" s="15">
        <f t="shared" si="45"/>
        <v>9999</v>
      </c>
      <c r="S155" s="15">
        <f t="shared" si="46"/>
        <v>9999</v>
      </c>
      <c r="T155" s="16">
        <f t="shared" si="47"/>
        <v>58000</v>
      </c>
      <c r="U155" s="16">
        <f t="shared" si="48"/>
        <v>52000</v>
      </c>
      <c r="V155" s="16">
        <f t="shared" si="49"/>
        <v>109</v>
      </c>
      <c r="W155" s="10">
        <f t="shared" si="50"/>
        <v>99999</v>
      </c>
      <c r="X155" s="10">
        <f t="shared" si="51"/>
        <v>99999</v>
      </c>
      <c r="Y155" s="10">
        <f t="shared" si="52"/>
        <v>58</v>
      </c>
      <c r="Z155" s="10">
        <f t="shared" si="53"/>
        <v>52</v>
      </c>
      <c r="AA155" s="10">
        <f t="shared" si="60"/>
        <v>99999.000155</v>
      </c>
      <c r="AB155" s="10">
        <f t="shared" si="60"/>
        <v>99999.000155</v>
      </c>
      <c r="AC155" s="10">
        <f t="shared" si="54"/>
        <v>149</v>
      </c>
      <c r="AD155" s="10">
        <f t="shared" si="55"/>
        <v>149</v>
      </c>
      <c r="AE155" s="10">
        <f t="shared" si="56"/>
        <v>99999.000155</v>
      </c>
      <c r="AF155" s="10">
        <f t="shared" si="57"/>
        <v>99999.000155</v>
      </c>
      <c r="AG155" s="10">
        <f t="shared" si="58"/>
        <v>149</v>
      </c>
      <c r="AH155" s="10">
        <f t="shared" si="59"/>
        <v>149</v>
      </c>
    </row>
    <row r="156" spans="1:34" s="5" customFormat="1" ht="13.5" thickBot="1">
      <c r="A156" s="5">
        <f>IF(N156="s",AC156,999)</f>
        <v>999</v>
      </c>
      <c r="B156" s="5">
        <f>IF(N156="m",AD156,999)</f>
        <v>999</v>
      </c>
      <c r="C156" s="5">
        <f>IF(N156="s",AG156,999)</f>
        <v>999</v>
      </c>
      <c r="D156" s="5">
        <f>IF(N156="m",AH156,999)</f>
        <v>999</v>
      </c>
      <c r="E156" s="33">
        <f>IF(N156="s",Y156,IF(N156="m",Z156,999))</f>
        <v>999</v>
      </c>
      <c r="F156" s="34"/>
      <c r="G156" s="35"/>
      <c r="H156" s="36"/>
      <c r="I156" s="35"/>
      <c r="J156" s="36"/>
      <c r="K156" s="37"/>
      <c r="L156" s="38"/>
      <c r="M156" s="39">
        <f>IF(AND(K156="NP",L156="NP"),"NP",IF(L156="NP",K156,IF(AND(K156="NP",L156=""),"NP",IF(K156="NP",L156,MIN(K156:L156)))))</f>
        <v>0</v>
      </c>
      <c r="N156" s="40">
        <f>IF(I156="","",IF(I156&gt;2000,"s","m"))</f>
      </c>
      <c r="O156" s="9"/>
      <c r="P156" s="15">
        <f t="shared" si="43"/>
        <v>9999</v>
      </c>
      <c r="Q156" s="15">
        <f t="shared" si="44"/>
        <v>9999</v>
      </c>
      <c r="R156" s="15">
        <f t="shared" si="45"/>
        <v>9999</v>
      </c>
      <c r="S156" s="15">
        <f t="shared" si="46"/>
        <v>9999</v>
      </c>
      <c r="T156" s="16">
        <f t="shared" si="47"/>
        <v>58000</v>
      </c>
      <c r="U156" s="16">
        <f t="shared" si="48"/>
        <v>52000</v>
      </c>
      <c r="V156" s="16">
        <f t="shared" si="49"/>
        <v>109</v>
      </c>
      <c r="W156" s="10">
        <f t="shared" si="50"/>
        <v>99999</v>
      </c>
      <c r="X156" s="10">
        <f t="shared" si="51"/>
        <v>99999</v>
      </c>
      <c r="Y156" s="10">
        <f t="shared" si="52"/>
        <v>58</v>
      </c>
      <c r="Z156" s="10">
        <f t="shared" si="53"/>
        <v>52</v>
      </c>
      <c r="AA156" s="10">
        <f t="shared" si="60"/>
        <v>99999.000156</v>
      </c>
      <c r="AB156" s="10">
        <f t="shared" si="60"/>
        <v>99999.000156</v>
      </c>
      <c r="AC156" s="10">
        <f t="shared" si="54"/>
        <v>150</v>
      </c>
      <c r="AD156" s="10">
        <f t="shared" si="55"/>
        <v>150</v>
      </c>
      <c r="AE156" s="10">
        <f t="shared" si="56"/>
        <v>99999.000156</v>
      </c>
      <c r="AF156" s="10">
        <f t="shared" si="57"/>
        <v>99999.000156</v>
      </c>
      <c r="AG156" s="10">
        <f t="shared" si="58"/>
        <v>150</v>
      </c>
      <c r="AH156" s="10">
        <f t="shared" si="59"/>
        <v>150</v>
      </c>
    </row>
    <row r="157" spans="1:34" s="5" customFormat="1" ht="12.75">
      <c r="A157" s="5">
        <f>IF(N157="s",AC157,999)</f>
        <v>999</v>
      </c>
      <c r="B157" s="5">
        <f>IF(N157="m",AD157,999)</f>
        <v>999</v>
      </c>
      <c r="C157" s="5">
        <f>IF(N157="s",AG157,999)</f>
        <v>999</v>
      </c>
      <c r="D157" s="5">
        <f>IF(N157="m",AH157,999)</f>
        <v>999</v>
      </c>
      <c r="E157" s="25">
        <f>IF(N157="s",Y157,IF(N157="m",Z157,999))</f>
        <v>999</v>
      </c>
      <c r="F157" s="26"/>
      <c r="G157" s="27"/>
      <c r="H157" s="28"/>
      <c r="I157" s="27"/>
      <c r="J157" s="28"/>
      <c r="K157" s="29"/>
      <c r="L157" s="30"/>
      <c r="M157" s="31">
        <f>IF(AND(K157="NP",L157="NP"),"NP",IF(L157="NP",K157,IF(AND(K157="NP",L157=""),"NP",IF(K157="NP",L157,MIN(K157:L157)))))</f>
        <v>0</v>
      </c>
      <c r="N157" s="32">
        <f>IF(I157="","",IF(I157&gt;2000,"s","m"))</f>
      </c>
      <c r="O157" s="9"/>
      <c r="P157" s="15">
        <f t="shared" si="43"/>
        <v>9999</v>
      </c>
      <c r="Q157" s="15">
        <f t="shared" si="44"/>
        <v>9999</v>
      </c>
      <c r="R157" s="15">
        <f t="shared" si="45"/>
        <v>9999</v>
      </c>
      <c r="S157" s="15">
        <f t="shared" si="46"/>
        <v>9999</v>
      </c>
      <c r="T157" s="16">
        <f t="shared" si="47"/>
        <v>58000</v>
      </c>
      <c r="U157" s="16">
        <f t="shared" si="48"/>
        <v>52000</v>
      </c>
      <c r="V157" s="16">
        <f t="shared" si="49"/>
        <v>109</v>
      </c>
      <c r="W157" s="10">
        <f t="shared" si="50"/>
        <v>99999</v>
      </c>
      <c r="X157" s="10">
        <f t="shared" si="51"/>
        <v>99999</v>
      </c>
      <c r="Y157" s="10">
        <f t="shared" si="52"/>
        <v>58</v>
      </c>
      <c r="Z157" s="10">
        <f t="shared" si="53"/>
        <v>52</v>
      </c>
      <c r="AA157" s="10">
        <f t="shared" si="60"/>
        <v>99999.000157</v>
      </c>
      <c r="AB157" s="10">
        <f t="shared" si="60"/>
        <v>99999.000157</v>
      </c>
      <c r="AC157" s="10">
        <f t="shared" si="54"/>
        <v>151</v>
      </c>
      <c r="AD157" s="10">
        <f t="shared" si="55"/>
        <v>151</v>
      </c>
      <c r="AE157" s="10">
        <f t="shared" si="56"/>
        <v>99999.000157</v>
      </c>
      <c r="AF157" s="10">
        <f t="shared" si="57"/>
        <v>99999.000157</v>
      </c>
      <c r="AG157" s="10">
        <f t="shared" si="58"/>
        <v>151</v>
      </c>
      <c r="AH157" s="10">
        <f t="shared" si="59"/>
        <v>151</v>
      </c>
    </row>
    <row r="158" spans="1:34" s="5" customFormat="1" ht="12.75">
      <c r="A158" s="5">
        <f>IF(N158="s",AC158,999)</f>
        <v>999</v>
      </c>
      <c r="B158" s="5">
        <f>IF(N158="m",AD158,999)</f>
        <v>999</v>
      </c>
      <c r="C158" s="5">
        <f>IF(N158="s",AG158,999)</f>
        <v>999</v>
      </c>
      <c r="D158" s="5">
        <f>IF(N158="m",AH158,999)</f>
        <v>999</v>
      </c>
      <c r="E158" s="41">
        <f>IF(N158="s",Y158,IF(N158="m",Z158,999))</f>
        <v>999</v>
      </c>
      <c r="F158" s="42"/>
      <c r="G158" s="43"/>
      <c r="H158" s="44"/>
      <c r="I158" s="43"/>
      <c r="J158" s="44"/>
      <c r="K158" s="47"/>
      <c r="L158" s="45"/>
      <c r="M158" s="46">
        <f>IF(AND(K158="NP",L158="NP"),"NP",IF(L158="NP",K158,IF(AND(K158="NP",L158=""),"NP",IF(K158="NP",L158,MIN(K158:L158)))))</f>
        <v>0</v>
      </c>
      <c r="N158" s="48">
        <f>IF(I158="","",IF(I158&gt;2000,"s","m"))</f>
      </c>
      <c r="O158" s="9"/>
      <c r="P158" s="15">
        <f t="shared" si="43"/>
        <v>9999</v>
      </c>
      <c r="Q158" s="15">
        <f t="shared" si="44"/>
        <v>9999</v>
      </c>
      <c r="R158" s="15">
        <f t="shared" si="45"/>
        <v>9999</v>
      </c>
      <c r="S158" s="15">
        <f t="shared" si="46"/>
        <v>9999</v>
      </c>
      <c r="T158" s="16">
        <f t="shared" si="47"/>
        <v>58000</v>
      </c>
      <c r="U158" s="16">
        <f t="shared" si="48"/>
        <v>52000</v>
      </c>
      <c r="V158" s="16">
        <f t="shared" si="49"/>
        <v>109</v>
      </c>
      <c r="W158" s="10">
        <f t="shared" si="50"/>
        <v>99999</v>
      </c>
      <c r="X158" s="10">
        <f t="shared" si="51"/>
        <v>99999</v>
      </c>
      <c r="Y158" s="10">
        <f t="shared" si="52"/>
        <v>58</v>
      </c>
      <c r="Z158" s="10">
        <f t="shared" si="53"/>
        <v>52</v>
      </c>
      <c r="AA158" s="10">
        <f t="shared" si="60"/>
        <v>99999.000158</v>
      </c>
      <c r="AB158" s="10">
        <f t="shared" si="60"/>
        <v>99999.000158</v>
      </c>
      <c r="AC158" s="10">
        <f t="shared" si="54"/>
        <v>152</v>
      </c>
      <c r="AD158" s="10">
        <f t="shared" si="55"/>
        <v>152</v>
      </c>
      <c r="AE158" s="10">
        <f t="shared" si="56"/>
        <v>99999.000158</v>
      </c>
      <c r="AF158" s="10">
        <f t="shared" si="57"/>
        <v>99999.000158</v>
      </c>
      <c r="AG158" s="10">
        <f t="shared" si="58"/>
        <v>152</v>
      </c>
      <c r="AH158" s="10">
        <f t="shared" si="59"/>
        <v>152</v>
      </c>
    </row>
    <row r="159" spans="1:34" s="5" customFormat="1" ht="13.5" thickBot="1">
      <c r="A159" s="5">
        <f>IF(N159="s",AC159,999)</f>
        <v>999</v>
      </c>
      <c r="B159" s="5">
        <f>IF(N159="m",AD159,999)</f>
        <v>999</v>
      </c>
      <c r="C159" s="5">
        <f>IF(N159="s",AG159,999)</f>
        <v>999</v>
      </c>
      <c r="D159" s="5">
        <f>IF(N159="m",AH159,999)</f>
        <v>999</v>
      </c>
      <c r="E159" s="33">
        <f>IF(N159="s",Y159,IF(N159="m",Z159,999))</f>
        <v>999</v>
      </c>
      <c r="F159" s="34"/>
      <c r="G159" s="35"/>
      <c r="H159" s="36"/>
      <c r="I159" s="35"/>
      <c r="J159" s="36"/>
      <c r="K159" s="37"/>
      <c r="L159" s="38"/>
      <c r="M159" s="39">
        <f>IF(AND(K159="NP",L159="NP"),"NP",IF(L159="NP",K159,IF(AND(K159="NP",L159=""),"NP",IF(K159="NP",L159,MIN(K159:L159)))))</f>
        <v>0</v>
      </c>
      <c r="N159" s="40">
        <f>IF(I159="","",IF(I159&gt;2000,"s","m"))</f>
      </c>
      <c r="O159" s="9"/>
      <c r="P159" s="15">
        <f t="shared" si="43"/>
        <v>9999</v>
      </c>
      <c r="Q159" s="15">
        <f t="shared" si="44"/>
        <v>9999</v>
      </c>
      <c r="R159" s="15">
        <f t="shared" si="45"/>
        <v>9999</v>
      </c>
      <c r="S159" s="15">
        <f t="shared" si="46"/>
        <v>9999</v>
      </c>
      <c r="T159" s="16">
        <f t="shared" si="47"/>
        <v>58000</v>
      </c>
      <c r="U159" s="16">
        <f t="shared" si="48"/>
        <v>52000</v>
      </c>
      <c r="V159" s="16">
        <f t="shared" si="49"/>
        <v>109</v>
      </c>
      <c r="W159" s="10">
        <f t="shared" si="50"/>
        <v>99999</v>
      </c>
      <c r="X159" s="10">
        <f t="shared" si="51"/>
        <v>99999</v>
      </c>
      <c r="Y159" s="10">
        <f t="shared" si="52"/>
        <v>58</v>
      </c>
      <c r="Z159" s="10">
        <f t="shared" si="53"/>
        <v>52</v>
      </c>
      <c r="AA159" s="10">
        <f t="shared" si="60"/>
        <v>99999.000159</v>
      </c>
      <c r="AB159" s="10">
        <f t="shared" si="60"/>
        <v>99999.000159</v>
      </c>
      <c r="AC159" s="10">
        <f t="shared" si="54"/>
        <v>153</v>
      </c>
      <c r="AD159" s="10">
        <f t="shared" si="55"/>
        <v>153</v>
      </c>
      <c r="AE159" s="10">
        <f t="shared" si="56"/>
        <v>99999.000159</v>
      </c>
      <c r="AF159" s="10">
        <f t="shared" si="57"/>
        <v>99999.000159</v>
      </c>
      <c r="AG159" s="10">
        <f t="shared" si="58"/>
        <v>153</v>
      </c>
      <c r="AH159" s="10">
        <f t="shared" si="59"/>
        <v>153</v>
      </c>
    </row>
    <row r="160" spans="1:34" s="5" customFormat="1" ht="12.75">
      <c r="A160" s="5">
        <f>IF(N160="s",AC160,999)</f>
        <v>999</v>
      </c>
      <c r="B160" s="5">
        <f>IF(N160="m",AD160,999)</f>
        <v>999</v>
      </c>
      <c r="C160" s="5">
        <f>IF(N160="s",AG160,999)</f>
        <v>999</v>
      </c>
      <c r="D160" s="5">
        <f>IF(N160="m",AH160,999)</f>
        <v>999</v>
      </c>
      <c r="E160" s="25">
        <f>IF(N160="s",Y160,IF(N160="m",Z160,999))</f>
        <v>999</v>
      </c>
      <c r="F160" s="26"/>
      <c r="G160" s="27"/>
      <c r="H160" s="28"/>
      <c r="I160" s="27"/>
      <c r="J160" s="28"/>
      <c r="K160" s="29"/>
      <c r="L160" s="30"/>
      <c r="M160" s="31">
        <f>IF(AND(K160="NP",L160="NP"),"NP",IF(L160="NP",K160,IF(AND(K160="NP",L160=""),"NP",IF(K160="NP",L160,MIN(K160:L160)))))</f>
        <v>0</v>
      </c>
      <c r="N160" s="32">
        <f>IF(I160="","",IF(I160&gt;2000,"s","m"))</f>
      </c>
      <c r="O160" s="9"/>
      <c r="P160" s="15">
        <f t="shared" si="43"/>
        <v>9999</v>
      </c>
      <c r="Q160" s="15">
        <f t="shared" si="44"/>
        <v>9999</v>
      </c>
      <c r="R160" s="15">
        <f t="shared" si="45"/>
        <v>9999</v>
      </c>
      <c r="S160" s="15">
        <f t="shared" si="46"/>
        <v>9999</v>
      </c>
      <c r="T160" s="16">
        <f t="shared" si="47"/>
        <v>58000</v>
      </c>
      <c r="U160" s="16">
        <f t="shared" si="48"/>
        <v>52000</v>
      </c>
      <c r="V160" s="16">
        <f t="shared" si="49"/>
        <v>109</v>
      </c>
      <c r="W160" s="10">
        <f t="shared" si="50"/>
        <v>99999</v>
      </c>
      <c r="X160" s="10">
        <f t="shared" si="51"/>
        <v>99999</v>
      </c>
      <c r="Y160" s="10">
        <f t="shared" si="52"/>
        <v>58</v>
      </c>
      <c r="Z160" s="10">
        <f t="shared" si="53"/>
        <v>52</v>
      </c>
      <c r="AA160" s="10">
        <f t="shared" si="60"/>
        <v>99999.00016</v>
      </c>
      <c r="AB160" s="10">
        <f t="shared" si="60"/>
        <v>99999.00016</v>
      </c>
      <c r="AC160" s="10">
        <f t="shared" si="54"/>
        <v>154</v>
      </c>
      <c r="AD160" s="10">
        <f t="shared" si="55"/>
        <v>154</v>
      </c>
      <c r="AE160" s="10">
        <f t="shared" si="56"/>
        <v>99999.00016</v>
      </c>
      <c r="AF160" s="10">
        <f t="shared" si="57"/>
        <v>99999.00016</v>
      </c>
      <c r="AG160" s="10">
        <f t="shared" si="58"/>
        <v>154</v>
      </c>
      <c r="AH160" s="10">
        <f t="shared" si="59"/>
        <v>154</v>
      </c>
    </row>
    <row r="161" spans="1:34" s="5" customFormat="1" ht="12.75">
      <c r="A161" s="5">
        <f>IF(N161="s",AC161,999)</f>
        <v>999</v>
      </c>
      <c r="B161" s="5">
        <f>IF(N161="m",AD161,999)</f>
        <v>999</v>
      </c>
      <c r="C161" s="5">
        <f>IF(N161="s",AG161,999)</f>
        <v>999</v>
      </c>
      <c r="D161" s="5">
        <f>IF(N161="m",AH161,999)</f>
        <v>999</v>
      </c>
      <c r="E161" s="41">
        <f>IF(N161="s",Y161,IF(N161="m",Z161,999))</f>
        <v>999</v>
      </c>
      <c r="F161" s="42"/>
      <c r="G161" s="43"/>
      <c r="H161" s="44"/>
      <c r="I161" s="43"/>
      <c r="J161" s="44"/>
      <c r="K161" s="47"/>
      <c r="L161" s="45"/>
      <c r="M161" s="46">
        <f>IF(AND(K161="NP",L161="NP"),"NP",IF(L161="NP",K161,IF(AND(K161="NP",L161=""),"NP",IF(K161="NP",L161,MIN(K161:L161)))))</f>
        <v>0</v>
      </c>
      <c r="N161" s="48">
        <f>IF(I161="","",IF(I161&gt;2000,"s","m"))</f>
      </c>
      <c r="O161" s="9"/>
      <c r="P161" s="15">
        <f t="shared" si="43"/>
        <v>9999</v>
      </c>
      <c r="Q161" s="15">
        <f t="shared" si="44"/>
        <v>9999</v>
      </c>
      <c r="R161" s="15">
        <f t="shared" si="45"/>
        <v>9999</v>
      </c>
      <c r="S161" s="15">
        <f t="shared" si="46"/>
        <v>9999</v>
      </c>
      <c r="T161" s="16">
        <f t="shared" si="47"/>
        <v>58000</v>
      </c>
      <c r="U161" s="16">
        <f t="shared" si="48"/>
        <v>52000</v>
      </c>
      <c r="V161" s="16">
        <f t="shared" si="49"/>
        <v>109</v>
      </c>
      <c r="W161" s="10">
        <f t="shared" si="50"/>
        <v>99999</v>
      </c>
      <c r="X161" s="10">
        <f t="shared" si="51"/>
        <v>99999</v>
      </c>
      <c r="Y161" s="10">
        <f t="shared" si="52"/>
        <v>58</v>
      </c>
      <c r="Z161" s="10">
        <f t="shared" si="53"/>
        <v>52</v>
      </c>
      <c r="AA161" s="10">
        <f t="shared" si="60"/>
        <v>99999.000161</v>
      </c>
      <c r="AB161" s="10">
        <f t="shared" si="60"/>
        <v>99999.000161</v>
      </c>
      <c r="AC161" s="10">
        <f t="shared" si="54"/>
        <v>155</v>
      </c>
      <c r="AD161" s="10">
        <f t="shared" si="55"/>
        <v>155</v>
      </c>
      <c r="AE161" s="10">
        <f t="shared" si="56"/>
        <v>99999.000161</v>
      </c>
      <c r="AF161" s="10">
        <f t="shared" si="57"/>
        <v>99999.000161</v>
      </c>
      <c r="AG161" s="10">
        <f t="shared" si="58"/>
        <v>155</v>
      </c>
      <c r="AH161" s="10">
        <f t="shared" si="59"/>
        <v>155</v>
      </c>
    </row>
    <row r="162" spans="1:34" s="5" customFormat="1" ht="13.5" thickBot="1">
      <c r="A162" s="5">
        <f>IF(N162="s",AC162,999)</f>
        <v>999</v>
      </c>
      <c r="B162" s="5">
        <f>IF(N162="m",AD162,999)</f>
        <v>999</v>
      </c>
      <c r="C162" s="5">
        <f>IF(N162="s",AG162,999)</f>
        <v>999</v>
      </c>
      <c r="D162" s="5">
        <f>IF(N162="m",AH162,999)</f>
        <v>999</v>
      </c>
      <c r="E162" s="33">
        <f>IF(N162="s",Y162,IF(N162="m",Z162,999))</f>
        <v>999</v>
      </c>
      <c r="F162" s="34"/>
      <c r="G162" s="35"/>
      <c r="H162" s="36"/>
      <c r="I162" s="35"/>
      <c r="J162" s="36"/>
      <c r="K162" s="37"/>
      <c r="L162" s="38"/>
      <c r="M162" s="39">
        <f>IF(AND(K162="NP",L162="NP"),"NP",IF(L162="NP",K162,IF(AND(K162="NP",L162=""),"NP",IF(K162="NP",L162,MIN(K162:L162)))))</f>
        <v>0</v>
      </c>
      <c r="N162" s="40">
        <f>IF(I162="","",IF(I162&gt;2000,"s","m"))</f>
      </c>
      <c r="O162" s="9"/>
      <c r="P162" s="15">
        <f t="shared" si="43"/>
        <v>9999</v>
      </c>
      <c r="Q162" s="15">
        <f t="shared" si="44"/>
        <v>9999</v>
      </c>
      <c r="R162" s="15">
        <f t="shared" si="45"/>
        <v>9999</v>
      </c>
      <c r="S162" s="15">
        <f t="shared" si="46"/>
        <v>9999</v>
      </c>
      <c r="T162" s="16">
        <f t="shared" si="47"/>
        <v>58000</v>
      </c>
      <c r="U162" s="16">
        <f t="shared" si="48"/>
        <v>52000</v>
      </c>
      <c r="V162" s="16">
        <f t="shared" si="49"/>
        <v>109</v>
      </c>
      <c r="W162" s="10">
        <f t="shared" si="50"/>
        <v>99999</v>
      </c>
      <c r="X162" s="10">
        <f t="shared" si="51"/>
        <v>99999</v>
      </c>
      <c r="Y162" s="10">
        <f t="shared" si="52"/>
        <v>58</v>
      </c>
      <c r="Z162" s="10">
        <f t="shared" si="53"/>
        <v>52</v>
      </c>
      <c r="AA162" s="10">
        <f t="shared" si="60"/>
        <v>99999.000162</v>
      </c>
      <c r="AB162" s="10">
        <f t="shared" si="60"/>
        <v>99999.000162</v>
      </c>
      <c r="AC162" s="10">
        <f t="shared" si="54"/>
        <v>156</v>
      </c>
      <c r="AD162" s="10">
        <f t="shared" si="55"/>
        <v>156</v>
      </c>
      <c r="AE162" s="10">
        <f t="shared" si="56"/>
        <v>99999.000162</v>
      </c>
      <c r="AF162" s="10">
        <f t="shared" si="57"/>
        <v>99999.000162</v>
      </c>
      <c r="AG162" s="10">
        <f t="shared" si="58"/>
        <v>156</v>
      </c>
      <c r="AH162" s="10">
        <f t="shared" si="59"/>
        <v>156</v>
      </c>
    </row>
    <row r="163" spans="1:34" s="5" customFormat="1" ht="12.75">
      <c r="A163" s="5">
        <f>IF(N163="s",AC163,999)</f>
        <v>999</v>
      </c>
      <c r="B163" s="5">
        <f>IF(N163="m",AD163,999)</f>
        <v>999</v>
      </c>
      <c r="C163" s="5">
        <f>IF(N163="s",AG163,999)</f>
        <v>999</v>
      </c>
      <c r="D163" s="5">
        <f>IF(N163="m",AH163,999)</f>
        <v>999</v>
      </c>
      <c r="E163" s="25">
        <f>IF(N163="s",Y163,IF(N163="m",Z163,999))</f>
        <v>999</v>
      </c>
      <c r="F163" s="26"/>
      <c r="G163" s="27"/>
      <c r="H163" s="28"/>
      <c r="I163" s="27"/>
      <c r="J163" s="28"/>
      <c r="K163" s="29"/>
      <c r="L163" s="30"/>
      <c r="M163" s="31">
        <f>IF(AND(K163="NP",L163="NP"),"NP",IF(L163="NP",K163,IF(AND(K163="NP",L163=""),"NP",IF(K163="NP",L163,MIN(K163:L163)))))</f>
        <v>0</v>
      </c>
      <c r="N163" s="32">
        <f>IF(I163="","",IF(I163&gt;2000,"s","m"))</f>
      </c>
      <c r="O163" s="9"/>
      <c r="P163" s="15">
        <f t="shared" si="43"/>
        <v>9999</v>
      </c>
      <c r="Q163" s="15">
        <f t="shared" si="44"/>
        <v>9999</v>
      </c>
      <c r="R163" s="15">
        <f t="shared" si="45"/>
        <v>9999</v>
      </c>
      <c r="S163" s="15">
        <f t="shared" si="46"/>
        <v>9999</v>
      </c>
      <c r="T163" s="16">
        <f t="shared" si="47"/>
        <v>58000</v>
      </c>
      <c r="U163" s="16">
        <f t="shared" si="48"/>
        <v>52000</v>
      </c>
      <c r="V163" s="16">
        <f t="shared" si="49"/>
        <v>109</v>
      </c>
      <c r="W163" s="10">
        <f t="shared" si="50"/>
        <v>99999</v>
      </c>
      <c r="X163" s="10">
        <f t="shared" si="51"/>
        <v>99999</v>
      </c>
      <c r="Y163" s="10">
        <f t="shared" si="52"/>
        <v>58</v>
      </c>
      <c r="Z163" s="10">
        <f t="shared" si="53"/>
        <v>52</v>
      </c>
      <c r="AA163" s="10">
        <f t="shared" si="60"/>
        <v>99999.000163</v>
      </c>
      <c r="AB163" s="10">
        <f t="shared" si="60"/>
        <v>99999.000163</v>
      </c>
      <c r="AC163" s="10">
        <f t="shared" si="54"/>
        <v>157</v>
      </c>
      <c r="AD163" s="10">
        <f t="shared" si="55"/>
        <v>157</v>
      </c>
      <c r="AE163" s="10">
        <f t="shared" si="56"/>
        <v>99999.000163</v>
      </c>
      <c r="AF163" s="10">
        <f t="shared" si="57"/>
        <v>99999.000163</v>
      </c>
      <c r="AG163" s="10">
        <f t="shared" si="58"/>
        <v>157</v>
      </c>
      <c r="AH163" s="10">
        <f t="shared" si="59"/>
        <v>157</v>
      </c>
    </row>
    <row r="164" spans="1:34" s="5" customFormat="1" ht="12.75">
      <c r="A164" s="5">
        <f>IF(N164="s",AC164,999)</f>
        <v>999</v>
      </c>
      <c r="B164" s="5">
        <f>IF(N164="m",AD164,999)</f>
        <v>999</v>
      </c>
      <c r="C164" s="5">
        <f>IF(N164="s",AG164,999)</f>
        <v>999</v>
      </c>
      <c r="D164" s="5">
        <f>IF(N164="m",AH164,999)</f>
        <v>999</v>
      </c>
      <c r="E164" s="41">
        <f>IF(N164="s",Y164,IF(N164="m",Z164,999))</f>
        <v>999</v>
      </c>
      <c r="F164" s="42"/>
      <c r="G164" s="43"/>
      <c r="H164" s="44"/>
      <c r="I164" s="43"/>
      <c r="J164" s="44"/>
      <c r="K164" s="47"/>
      <c r="L164" s="45"/>
      <c r="M164" s="46">
        <f>IF(AND(K164="NP",L164="NP"),"NP",IF(L164="NP",K164,IF(AND(K164="NP",L164=""),"NP",IF(K164="NP",L164,MIN(K164:L164)))))</f>
        <v>0</v>
      </c>
      <c r="N164" s="48">
        <f>IF(I164="","",IF(I164&gt;2000,"s","m"))</f>
      </c>
      <c r="O164" s="9"/>
      <c r="P164" s="15">
        <f t="shared" si="43"/>
        <v>9999</v>
      </c>
      <c r="Q164" s="15">
        <f t="shared" si="44"/>
        <v>9999</v>
      </c>
      <c r="R164" s="15">
        <f t="shared" si="45"/>
        <v>9999</v>
      </c>
      <c r="S164" s="15">
        <f t="shared" si="46"/>
        <v>9999</v>
      </c>
      <c r="T164" s="16">
        <f t="shared" si="47"/>
        <v>58000</v>
      </c>
      <c r="U164" s="16">
        <f t="shared" si="48"/>
        <v>52000</v>
      </c>
      <c r="V164" s="16">
        <f t="shared" si="49"/>
        <v>109</v>
      </c>
      <c r="W164" s="10">
        <f t="shared" si="50"/>
        <v>99999</v>
      </c>
      <c r="X164" s="10">
        <f t="shared" si="51"/>
        <v>99999</v>
      </c>
      <c r="Y164" s="10">
        <f t="shared" si="52"/>
        <v>58</v>
      </c>
      <c r="Z164" s="10">
        <f t="shared" si="53"/>
        <v>52</v>
      </c>
      <c r="AA164" s="10">
        <f t="shared" si="60"/>
        <v>99999.000164</v>
      </c>
      <c r="AB164" s="10">
        <f t="shared" si="60"/>
        <v>99999.000164</v>
      </c>
      <c r="AC164" s="10">
        <f t="shared" si="54"/>
        <v>158</v>
      </c>
      <c r="AD164" s="10">
        <f t="shared" si="55"/>
        <v>158</v>
      </c>
      <c r="AE164" s="10">
        <f t="shared" si="56"/>
        <v>99999.000164</v>
      </c>
      <c r="AF164" s="10">
        <f t="shared" si="57"/>
        <v>99999.000164</v>
      </c>
      <c r="AG164" s="10">
        <f t="shared" si="58"/>
        <v>158</v>
      </c>
      <c r="AH164" s="10">
        <f t="shared" si="59"/>
        <v>158</v>
      </c>
    </row>
    <row r="165" spans="1:34" s="5" customFormat="1" ht="13.5" thickBot="1">
      <c r="A165" s="5">
        <f>IF(N165="s",AC165,999)</f>
        <v>999</v>
      </c>
      <c r="B165" s="5">
        <f>IF(N165="m",AD165,999)</f>
        <v>999</v>
      </c>
      <c r="C165" s="5">
        <f>IF(N165="s",AG165,999)</f>
        <v>999</v>
      </c>
      <c r="D165" s="5">
        <f>IF(N165="m",AH165,999)</f>
        <v>999</v>
      </c>
      <c r="E165" s="33">
        <f>IF(N165="s",Y165,IF(N165="m",Z165,999))</f>
        <v>999</v>
      </c>
      <c r="F165" s="34"/>
      <c r="G165" s="35"/>
      <c r="H165" s="36"/>
      <c r="I165" s="35"/>
      <c r="J165" s="36"/>
      <c r="K165" s="37"/>
      <c r="L165" s="38"/>
      <c r="M165" s="39">
        <f>IF(AND(K165="NP",L165="NP"),"NP",IF(L165="NP",K165,IF(AND(K165="NP",L165=""),"NP",IF(K165="NP",L165,MIN(K165:L165)))))</f>
        <v>0</v>
      </c>
      <c r="N165" s="40">
        <f>IF(I165="","",IF(I165&gt;2000,"s","m"))</f>
      </c>
      <c r="O165" s="9"/>
      <c r="P165" s="15">
        <f t="shared" si="43"/>
        <v>9999</v>
      </c>
      <c r="Q165" s="15">
        <f t="shared" si="44"/>
        <v>9999</v>
      </c>
      <c r="R165" s="15">
        <f t="shared" si="45"/>
        <v>9999</v>
      </c>
      <c r="S165" s="15">
        <f t="shared" si="46"/>
        <v>9999</v>
      </c>
      <c r="T165" s="16">
        <f t="shared" si="47"/>
        <v>58000</v>
      </c>
      <c r="U165" s="16">
        <f t="shared" si="48"/>
        <v>52000</v>
      </c>
      <c r="V165" s="16">
        <f t="shared" si="49"/>
        <v>109</v>
      </c>
      <c r="W165" s="10">
        <f t="shared" si="50"/>
        <v>99999</v>
      </c>
      <c r="X165" s="10">
        <f t="shared" si="51"/>
        <v>99999</v>
      </c>
      <c r="Y165" s="10">
        <f t="shared" si="52"/>
        <v>58</v>
      </c>
      <c r="Z165" s="10">
        <f t="shared" si="53"/>
        <v>52</v>
      </c>
      <c r="AA165" s="10">
        <f t="shared" si="60"/>
        <v>99999.000165</v>
      </c>
      <c r="AB165" s="10">
        <f t="shared" si="60"/>
        <v>99999.000165</v>
      </c>
      <c r="AC165" s="10">
        <f t="shared" si="54"/>
        <v>159</v>
      </c>
      <c r="AD165" s="10">
        <f t="shared" si="55"/>
        <v>159</v>
      </c>
      <c r="AE165" s="10">
        <f t="shared" si="56"/>
        <v>99999.000165</v>
      </c>
      <c r="AF165" s="10">
        <f t="shared" si="57"/>
        <v>99999.000165</v>
      </c>
      <c r="AG165" s="10">
        <f t="shared" si="58"/>
        <v>159</v>
      </c>
      <c r="AH165" s="10">
        <f t="shared" si="59"/>
        <v>159</v>
      </c>
    </row>
    <row r="166" spans="1:34" s="5" customFormat="1" ht="12.75">
      <c r="A166" s="5">
        <f>IF(N166="s",AC166,999)</f>
        <v>999</v>
      </c>
      <c r="B166" s="5">
        <f>IF(N166="m",AD166,999)</f>
        <v>999</v>
      </c>
      <c r="C166" s="5">
        <f>IF(N166="s",AG166,999)</f>
        <v>999</v>
      </c>
      <c r="D166" s="5">
        <f>IF(N166="m",AH166,999)</f>
        <v>999</v>
      </c>
      <c r="E166" s="25">
        <f>IF(N166="s",Y166,IF(N166="m",Z166,999))</f>
        <v>999</v>
      </c>
      <c r="F166" s="26"/>
      <c r="G166" s="27"/>
      <c r="H166" s="28"/>
      <c r="I166" s="27"/>
      <c r="J166" s="28"/>
      <c r="K166" s="29"/>
      <c r="L166" s="30"/>
      <c r="M166" s="31">
        <f>IF(AND(K166="NP",L166="NP"),"NP",IF(L166="NP",K166,IF(AND(K166="NP",L166=""),"NP",IF(K166="NP",L166,MIN(K166:L166)))))</f>
        <v>0</v>
      </c>
      <c r="N166" s="32">
        <f>IF(I166="","",IF(I166&gt;2000,"s","m"))</f>
      </c>
      <c r="O166" s="9"/>
      <c r="P166" s="15">
        <f t="shared" si="43"/>
        <v>9999</v>
      </c>
      <c r="Q166" s="15">
        <f t="shared" si="44"/>
        <v>9999</v>
      </c>
      <c r="R166" s="15">
        <f t="shared" si="45"/>
        <v>9999</v>
      </c>
      <c r="S166" s="15">
        <f t="shared" si="46"/>
        <v>9999</v>
      </c>
      <c r="T166" s="16">
        <f t="shared" si="47"/>
        <v>58000</v>
      </c>
      <c r="U166" s="16">
        <f t="shared" si="48"/>
        <v>52000</v>
      </c>
      <c r="V166" s="16">
        <f t="shared" si="49"/>
        <v>109</v>
      </c>
      <c r="W166" s="10">
        <f t="shared" si="50"/>
        <v>99999</v>
      </c>
      <c r="X166" s="10">
        <f t="shared" si="51"/>
        <v>99999</v>
      </c>
      <c r="Y166" s="10">
        <f t="shared" si="52"/>
        <v>58</v>
      </c>
      <c r="Z166" s="10">
        <f t="shared" si="53"/>
        <v>52</v>
      </c>
      <c r="AA166" s="10">
        <f t="shared" si="60"/>
        <v>99999.000166</v>
      </c>
      <c r="AB166" s="10">
        <f t="shared" si="60"/>
        <v>99999.000166</v>
      </c>
      <c r="AC166" s="10">
        <f t="shared" si="54"/>
        <v>160</v>
      </c>
      <c r="AD166" s="10">
        <f t="shared" si="55"/>
        <v>160</v>
      </c>
      <c r="AE166" s="10">
        <f t="shared" si="56"/>
        <v>99999.000166</v>
      </c>
      <c r="AF166" s="10">
        <f t="shared" si="57"/>
        <v>99999.000166</v>
      </c>
      <c r="AG166" s="10">
        <f t="shared" si="58"/>
        <v>160</v>
      </c>
      <c r="AH166" s="10">
        <f t="shared" si="59"/>
        <v>160</v>
      </c>
    </row>
    <row r="167" spans="1:34" s="5" customFormat="1" ht="12.75">
      <c r="A167" s="5">
        <f>IF(N167="s",AC167,999)</f>
        <v>999</v>
      </c>
      <c r="B167" s="5">
        <f>IF(N167="m",AD167,999)</f>
        <v>999</v>
      </c>
      <c r="C167" s="5">
        <f>IF(N167="s",AG167,999)</f>
        <v>999</v>
      </c>
      <c r="D167" s="5">
        <f>IF(N167="m",AH167,999)</f>
        <v>999</v>
      </c>
      <c r="E167" s="41">
        <f>IF(N167="s",Y167,IF(N167="m",Z167,999))</f>
        <v>999</v>
      </c>
      <c r="F167" s="42"/>
      <c r="G167" s="43"/>
      <c r="H167" s="44"/>
      <c r="I167" s="43"/>
      <c r="J167" s="44"/>
      <c r="K167" s="47"/>
      <c r="L167" s="45"/>
      <c r="M167" s="46">
        <f>IF(AND(K167="NP",L167="NP"),"NP",IF(L167="NP",K167,IF(AND(K167="NP",L167=""),"NP",IF(K167="NP",L167,MIN(K167:L167)))))</f>
        <v>0</v>
      </c>
      <c r="N167" s="48">
        <f>IF(I167="","",IF(I167&gt;2000,"s","m"))</f>
      </c>
      <c r="O167" s="9"/>
      <c r="P167" s="15">
        <f t="shared" si="43"/>
        <v>9999</v>
      </c>
      <c r="Q167" s="15">
        <f t="shared" si="44"/>
        <v>9999</v>
      </c>
      <c r="R167" s="15">
        <f t="shared" si="45"/>
        <v>9999</v>
      </c>
      <c r="S167" s="15">
        <f t="shared" si="46"/>
        <v>9999</v>
      </c>
      <c r="T167" s="16">
        <f t="shared" si="47"/>
        <v>58000</v>
      </c>
      <c r="U167" s="16">
        <f t="shared" si="48"/>
        <v>52000</v>
      </c>
      <c r="V167" s="16">
        <f t="shared" si="49"/>
        <v>109</v>
      </c>
      <c r="W167" s="10">
        <f t="shared" si="50"/>
        <v>99999</v>
      </c>
      <c r="X167" s="10">
        <f t="shared" si="51"/>
        <v>99999</v>
      </c>
      <c r="Y167" s="10">
        <f t="shared" si="52"/>
        <v>58</v>
      </c>
      <c r="Z167" s="10">
        <f t="shared" si="53"/>
        <v>52</v>
      </c>
      <c r="AA167" s="10">
        <f t="shared" si="60"/>
        <v>99999.000167</v>
      </c>
      <c r="AB167" s="10">
        <f t="shared" si="60"/>
        <v>99999.000167</v>
      </c>
      <c r="AC167" s="10">
        <f t="shared" si="54"/>
        <v>161</v>
      </c>
      <c r="AD167" s="10">
        <f t="shared" si="55"/>
        <v>161</v>
      </c>
      <c r="AE167" s="10">
        <f t="shared" si="56"/>
        <v>99999.000167</v>
      </c>
      <c r="AF167" s="10">
        <f t="shared" si="57"/>
        <v>99999.000167</v>
      </c>
      <c r="AG167" s="10">
        <f t="shared" si="58"/>
        <v>161</v>
      </c>
      <c r="AH167" s="10">
        <f t="shared" si="59"/>
        <v>161</v>
      </c>
    </row>
    <row r="168" spans="1:34" s="5" customFormat="1" ht="13.5" thickBot="1">
      <c r="A168" s="5">
        <f>IF(N168="s",AC168,999)</f>
        <v>999</v>
      </c>
      <c r="B168" s="5">
        <f>IF(N168="m",AD168,999)</f>
        <v>999</v>
      </c>
      <c r="C168" s="5">
        <f>IF(N168="s",AG168,999)</f>
        <v>999</v>
      </c>
      <c r="D168" s="5">
        <f>IF(N168="m",AH168,999)</f>
        <v>999</v>
      </c>
      <c r="E168" s="33">
        <f>IF(N168="s",Y168,IF(N168="m",Z168,999))</f>
        <v>999</v>
      </c>
      <c r="F168" s="34"/>
      <c r="G168" s="35"/>
      <c r="H168" s="36"/>
      <c r="I168" s="35"/>
      <c r="J168" s="36"/>
      <c r="K168" s="37"/>
      <c r="L168" s="38"/>
      <c r="M168" s="39">
        <f>IF(AND(K168="NP",L168="NP"),"NP",IF(L168="NP",K168,IF(AND(K168="NP",L168=""),"NP",IF(K168="NP",L168,MIN(K168:L168)))))</f>
        <v>0</v>
      </c>
      <c r="N168" s="40">
        <f>IF(I168="","",IF(I168&gt;2000,"s","m"))</f>
      </c>
      <c r="O168" s="9"/>
      <c r="P168" s="15">
        <f t="shared" si="43"/>
        <v>9999</v>
      </c>
      <c r="Q168" s="15">
        <f t="shared" si="44"/>
        <v>9999</v>
      </c>
      <c r="R168" s="15">
        <f t="shared" si="45"/>
        <v>9999</v>
      </c>
      <c r="S168" s="15">
        <f t="shared" si="46"/>
        <v>9999</v>
      </c>
      <c r="T168" s="16">
        <f t="shared" si="47"/>
        <v>58000</v>
      </c>
      <c r="U168" s="16">
        <f t="shared" si="48"/>
        <v>52000</v>
      </c>
      <c r="V168" s="16">
        <f t="shared" si="49"/>
        <v>109</v>
      </c>
      <c r="W168" s="10">
        <f t="shared" si="50"/>
        <v>99999</v>
      </c>
      <c r="X168" s="10">
        <f t="shared" si="51"/>
        <v>99999</v>
      </c>
      <c r="Y168" s="10">
        <f t="shared" si="52"/>
        <v>58</v>
      </c>
      <c r="Z168" s="10">
        <f t="shared" si="53"/>
        <v>52</v>
      </c>
      <c r="AA168" s="10">
        <f t="shared" si="60"/>
        <v>99999.000168</v>
      </c>
      <c r="AB168" s="10">
        <f t="shared" si="60"/>
        <v>99999.000168</v>
      </c>
      <c r="AC168" s="10">
        <f t="shared" si="54"/>
        <v>162</v>
      </c>
      <c r="AD168" s="10">
        <f t="shared" si="55"/>
        <v>162</v>
      </c>
      <c r="AE168" s="10">
        <f t="shared" si="56"/>
        <v>99999.000168</v>
      </c>
      <c r="AF168" s="10">
        <f t="shared" si="57"/>
        <v>99999.000168</v>
      </c>
      <c r="AG168" s="10">
        <f t="shared" si="58"/>
        <v>162</v>
      </c>
      <c r="AH168" s="10">
        <f t="shared" si="59"/>
        <v>162</v>
      </c>
    </row>
    <row r="169" spans="1:34" s="5" customFormat="1" ht="12.75">
      <c r="A169" s="5">
        <f>IF(N169="s",AC169,999)</f>
        <v>999</v>
      </c>
      <c r="B169" s="5">
        <f>IF(N169="m",AD169,999)</f>
        <v>999</v>
      </c>
      <c r="C169" s="5">
        <f>IF(N169="s",AG169,999)</f>
        <v>999</v>
      </c>
      <c r="D169" s="5">
        <f>IF(N169="m",AH169,999)</f>
        <v>999</v>
      </c>
      <c r="E169" s="25">
        <f>IF(N169="s",Y169,IF(N169="m",Z169,999))</f>
        <v>999</v>
      </c>
      <c r="F169" s="26"/>
      <c r="G169" s="27"/>
      <c r="H169" s="28"/>
      <c r="I169" s="27"/>
      <c r="J169" s="28"/>
      <c r="K169" s="29"/>
      <c r="L169" s="30"/>
      <c r="M169" s="31">
        <f>IF(AND(K169="NP",L169="NP"),"NP",IF(L169="NP",K169,IF(AND(K169="NP",L169=""),"NP",IF(K169="NP",L169,MIN(K169:L169)))))</f>
        <v>0</v>
      </c>
      <c r="N169" s="32">
        <f>IF(I169="","",IF(I169&gt;2000,"s","m"))</f>
      </c>
      <c r="O169" s="9"/>
      <c r="P169" s="15">
        <f t="shared" si="43"/>
        <v>9999</v>
      </c>
      <c r="Q169" s="15">
        <f t="shared" si="44"/>
        <v>9999</v>
      </c>
      <c r="R169" s="15">
        <f t="shared" si="45"/>
        <v>9999</v>
      </c>
      <c r="S169" s="15">
        <f t="shared" si="46"/>
        <v>9999</v>
      </c>
      <c r="T169" s="16">
        <f t="shared" si="47"/>
        <v>58000</v>
      </c>
      <c r="U169" s="16">
        <f t="shared" si="48"/>
        <v>52000</v>
      </c>
      <c r="V169" s="16">
        <f t="shared" si="49"/>
        <v>109</v>
      </c>
      <c r="W169" s="10">
        <f t="shared" si="50"/>
        <v>99999</v>
      </c>
      <c r="X169" s="10">
        <f t="shared" si="51"/>
        <v>99999</v>
      </c>
      <c r="Y169" s="10">
        <f t="shared" si="52"/>
        <v>58</v>
      </c>
      <c r="Z169" s="10">
        <f t="shared" si="53"/>
        <v>52</v>
      </c>
      <c r="AA169" s="10">
        <f t="shared" si="60"/>
        <v>99999.000169</v>
      </c>
      <c r="AB169" s="10">
        <f t="shared" si="60"/>
        <v>99999.000169</v>
      </c>
      <c r="AC169" s="10">
        <f t="shared" si="54"/>
        <v>163</v>
      </c>
      <c r="AD169" s="10">
        <f t="shared" si="55"/>
        <v>163</v>
      </c>
      <c r="AE169" s="10">
        <f t="shared" si="56"/>
        <v>99999.000169</v>
      </c>
      <c r="AF169" s="10">
        <f t="shared" si="57"/>
        <v>99999.000169</v>
      </c>
      <c r="AG169" s="10">
        <f t="shared" si="58"/>
        <v>163</v>
      </c>
      <c r="AH169" s="10">
        <f t="shared" si="59"/>
        <v>163</v>
      </c>
    </row>
    <row r="170" spans="1:34" s="5" customFormat="1" ht="12.75">
      <c r="A170" s="5">
        <f>IF(N170="s",AC170,999)</f>
        <v>999</v>
      </c>
      <c r="B170" s="5">
        <f>IF(N170="m",AD170,999)</f>
        <v>999</v>
      </c>
      <c r="C170" s="5">
        <f>IF(N170="s",AG170,999)</f>
        <v>999</v>
      </c>
      <c r="D170" s="5">
        <f>IF(N170="m",AH170,999)</f>
        <v>999</v>
      </c>
      <c r="E170" s="41">
        <f>IF(N170="s",Y170,IF(N170="m",Z170,999))</f>
        <v>999</v>
      </c>
      <c r="F170" s="42"/>
      <c r="G170" s="43"/>
      <c r="H170" s="44"/>
      <c r="I170" s="43"/>
      <c r="J170" s="44"/>
      <c r="K170" s="47"/>
      <c r="L170" s="45"/>
      <c r="M170" s="46">
        <f>IF(AND(K170="NP",L170="NP"),"NP",IF(L170="NP",K170,IF(AND(K170="NP",L170=""),"NP",IF(K170="NP",L170,MIN(K170:L170)))))</f>
        <v>0</v>
      </c>
      <c r="N170" s="48">
        <f>IF(I170="","",IF(I170&gt;2000,"s","m"))</f>
      </c>
      <c r="O170" s="9"/>
      <c r="P170" s="15">
        <f t="shared" si="43"/>
        <v>9999</v>
      </c>
      <c r="Q170" s="15">
        <f t="shared" si="44"/>
        <v>9999</v>
      </c>
      <c r="R170" s="15">
        <f t="shared" si="45"/>
        <v>9999</v>
      </c>
      <c r="S170" s="15">
        <f t="shared" si="46"/>
        <v>9999</v>
      </c>
      <c r="T170" s="16">
        <f t="shared" si="47"/>
        <v>58000</v>
      </c>
      <c r="U170" s="16">
        <f t="shared" si="48"/>
        <v>52000</v>
      </c>
      <c r="V170" s="16">
        <f t="shared" si="49"/>
        <v>109</v>
      </c>
      <c r="W170" s="10">
        <f t="shared" si="50"/>
        <v>99999</v>
      </c>
      <c r="X170" s="10">
        <f t="shared" si="51"/>
        <v>99999</v>
      </c>
      <c r="Y170" s="10">
        <f t="shared" si="52"/>
        <v>58</v>
      </c>
      <c r="Z170" s="10">
        <f t="shared" si="53"/>
        <v>52</v>
      </c>
      <c r="AA170" s="10">
        <f t="shared" si="60"/>
        <v>99999.00017</v>
      </c>
      <c r="AB170" s="10">
        <f t="shared" si="60"/>
        <v>99999.00017</v>
      </c>
      <c r="AC170" s="10">
        <f t="shared" si="54"/>
        <v>164</v>
      </c>
      <c r="AD170" s="10">
        <f t="shared" si="55"/>
        <v>164</v>
      </c>
      <c r="AE170" s="10">
        <f t="shared" si="56"/>
        <v>99999.00017</v>
      </c>
      <c r="AF170" s="10">
        <f t="shared" si="57"/>
        <v>99999.00017</v>
      </c>
      <c r="AG170" s="10">
        <f t="shared" si="58"/>
        <v>164</v>
      </c>
      <c r="AH170" s="10">
        <f t="shared" si="59"/>
        <v>164</v>
      </c>
    </row>
    <row r="171" spans="1:34" s="5" customFormat="1" ht="13.5" thickBot="1">
      <c r="A171" s="5">
        <f>IF(N171="s",AC171,999)</f>
        <v>999</v>
      </c>
      <c r="B171" s="5">
        <f>IF(N171="m",AD171,999)</f>
        <v>999</v>
      </c>
      <c r="C171" s="5">
        <f>IF(N171="s",AG171,999)</f>
        <v>999</v>
      </c>
      <c r="D171" s="5">
        <f>IF(N171="m",AH171,999)</f>
        <v>999</v>
      </c>
      <c r="E171" s="33">
        <f>IF(N171="s",Y171,IF(N171="m",Z171,999))</f>
        <v>999</v>
      </c>
      <c r="F171" s="34"/>
      <c r="G171" s="35"/>
      <c r="H171" s="36"/>
      <c r="I171" s="35"/>
      <c r="J171" s="36"/>
      <c r="K171" s="37"/>
      <c r="L171" s="38"/>
      <c r="M171" s="39">
        <f>IF(AND(K171="NP",L171="NP"),"NP",IF(L171="NP",K171,IF(AND(K171="NP",L171=""),"NP",IF(K171="NP",L171,MIN(K171:L171)))))</f>
        <v>0</v>
      </c>
      <c r="N171" s="40">
        <f>IF(I171="","",IF(I171&gt;2000,"s","m"))</f>
      </c>
      <c r="O171" s="9"/>
      <c r="P171" s="15">
        <f t="shared" si="43"/>
        <v>9999</v>
      </c>
      <c r="Q171" s="15">
        <f t="shared" si="44"/>
        <v>9999</v>
      </c>
      <c r="R171" s="15">
        <f t="shared" si="45"/>
        <v>9999</v>
      </c>
      <c r="S171" s="15">
        <f t="shared" si="46"/>
        <v>9999</v>
      </c>
      <c r="T171" s="16">
        <f t="shared" si="47"/>
        <v>58000</v>
      </c>
      <c r="U171" s="16">
        <f t="shared" si="48"/>
        <v>52000</v>
      </c>
      <c r="V171" s="16">
        <f t="shared" si="49"/>
        <v>109</v>
      </c>
      <c r="W171" s="10">
        <f t="shared" si="50"/>
        <v>99999</v>
      </c>
      <c r="X171" s="10">
        <f t="shared" si="51"/>
        <v>99999</v>
      </c>
      <c r="Y171" s="10">
        <f t="shared" si="52"/>
        <v>58</v>
      </c>
      <c r="Z171" s="10">
        <f t="shared" si="53"/>
        <v>52</v>
      </c>
      <c r="AA171" s="10">
        <f t="shared" si="60"/>
        <v>99999.000171</v>
      </c>
      <c r="AB171" s="10">
        <f t="shared" si="60"/>
        <v>99999.000171</v>
      </c>
      <c r="AC171" s="10">
        <f t="shared" si="54"/>
        <v>165</v>
      </c>
      <c r="AD171" s="10">
        <f t="shared" si="55"/>
        <v>165</v>
      </c>
      <c r="AE171" s="10">
        <f t="shared" si="56"/>
        <v>99999.000171</v>
      </c>
      <c r="AF171" s="10">
        <f t="shared" si="57"/>
        <v>99999.000171</v>
      </c>
      <c r="AG171" s="10">
        <f t="shared" si="58"/>
        <v>165</v>
      </c>
      <c r="AH171" s="10">
        <f t="shared" si="59"/>
        <v>165</v>
      </c>
    </row>
    <row r="172" spans="1:34" s="5" customFormat="1" ht="12.75">
      <c r="A172" s="5">
        <f>IF(N172="s",AC172,999)</f>
        <v>999</v>
      </c>
      <c r="B172" s="5">
        <f>IF(N172="m",AD172,999)</f>
        <v>999</v>
      </c>
      <c r="C172" s="5">
        <f>IF(N172="s",AG172,999)</f>
        <v>999</v>
      </c>
      <c r="D172" s="5">
        <f>IF(N172="m",AH172,999)</f>
        <v>999</v>
      </c>
      <c r="E172" s="25">
        <f>IF(N172="s",Y172,IF(N172="m",Z172,999))</f>
        <v>999</v>
      </c>
      <c r="F172" s="26"/>
      <c r="G172" s="27"/>
      <c r="H172" s="28"/>
      <c r="I172" s="27"/>
      <c r="J172" s="28"/>
      <c r="K172" s="29"/>
      <c r="L172" s="30"/>
      <c r="M172" s="31">
        <f>IF(AND(K172="NP",L172="NP"),"NP",IF(L172="NP",K172,IF(AND(K172="NP",L172=""),"NP",IF(K172="NP",L172,MIN(K172:L172)))))</f>
        <v>0</v>
      </c>
      <c r="N172" s="32">
        <f>IF(I172="","",IF(I172&gt;2000,"s","m"))</f>
      </c>
      <c r="O172" s="9"/>
      <c r="P172" s="15">
        <f t="shared" si="43"/>
        <v>9999</v>
      </c>
      <c r="Q172" s="15">
        <f t="shared" si="44"/>
        <v>9999</v>
      </c>
      <c r="R172" s="15">
        <f t="shared" si="45"/>
        <v>9999</v>
      </c>
      <c r="S172" s="15">
        <f t="shared" si="46"/>
        <v>9999</v>
      </c>
      <c r="T172" s="16">
        <f t="shared" si="47"/>
        <v>58000</v>
      </c>
      <c r="U172" s="16">
        <f t="shared" si="48"/>
        <v>52000</v>
      </c>
      <c r="V172" s="16">
        <f t="shared" si="49"/>
        <v>109</v>
      </c>
      <c r="W172" s="10">
        <f t="shared" si="50"/>
        <v>99999</v>
      </c>
      <c r="X172" s="10">
        <f t="shared" si="51"/>
        <v>99999</v>
      </c>
      <c r="Y172" s="10">
        <f t="shared" si="52"/>
        <v>58</v>
      </c>
      <c r="Z172" s="10">
        <f t="shared" si="53"/>
        <v>52</v>
      </c>
      <c r="AA172" s="10">
        <f t="shared" si="60"/>
        <v>99999.000172</v>
      </c>
      <c r="AB172" s="10">
        <f t="shared" si="60"/>
        <v>99999.000172</v>
      </c>
      <c r="AC172" s="10">
        <f t="shared" si="54"/>
        <v>166</v>
      </c>
      <c r="AD172" s="10">
        <f t="shared" si="55"/>
        <v>166</v>
      </c>
      <c r="AE172" s="10">
        <f t="shared" si="56"/>
        <v>99999.000172</v>
      </c>
      <c r="AF172" s="10">
        <f t="shared" si="57"/>
        <v>99999.000172</v>
      </c>
      <c r="AG172" s="10">
        <f t="shared" si="58"/>
        <v>166</v>
      </c>
      <c r="AH172" s="10">
        <f t="shared" si="59"/>
        <v>166</v>
      </c>
    </row>
    <row r="173" spans="1:34" s="5" customFormat="1" ht="12.75">
      <c r="A173" s="5">
        <f>IF(N173="s",AC173,999)</f>
        <v>999</v>
      </c>
      <c r="B173" s="5">
        <f>IF(N173="m",AD173,999)</f>
        <v>999</v>
      </c>
      <c r="C173" s="5">
        <f>IF(N173="s",AG173,999)</f>
        <v>999</v>
      </c>
      <c r="D173" s="5">
        <f>IF(N173="m",AH173,999)</f>
        <v>999</v>
      </c>
      <c r="E173" s="41">
        <f>IF(N173="s",Y173,IF(N173="m",Z173,999))</f>
        <v>999</v>
      </c>
      <c r="F173" s="42"/>
      <c r="G173" s="43"/>
      <c r="H173" s="44"/>
      <c r="I173" s="43"/>
      <c r="J173" s="44"/>
      <c r="K173" s="47"/>
      <c r="L173" s="45"/>
      <c r="M173" s="46">
        <f>IF(AND(K173="NP",L173="NP"),"NP",IF(L173="NP",K173,IF(AND(K173="NP",L173=""),"NP",IF(K173="NP",L173,MIN(K173:L173)))))</f>
        <v>0</v>
      </c>
      <c r="N173" s="48">
        <f>IF(I173="","",IF(I173&gt;2000,"s","m"))</f>
      </c>
      <c r="O173" s="9"/>
      <c r="P173" s="15">
        <f t="shared" si="43"/>
        <v>9999</v>
      </c>
      <c r="Q173" s="15">
        <f t="shared" si="44"/>
        <v>9999</v>
      </c>
      <c r="R173" s="15">
        <f t="shared" si="45"/>
        <v>9999</v>
      </c>
      <c r="S173" s="15">
        <f t="shared" si="46"/>
        <v>9999</v>
      </c>
      <c r="T173" s="16">
        <f t="shared" si="47"/>
        <v>58000</v>
      </c>
      <c r="U173" s="16">
        <f t="shared" si="48"/>
        <v>52000</v>
      </c>
      <c r="V173" s="16">
        <f t="shared" si="49"/>
        <v>109</v>
      </c>
      <c r="W173" s="10">
        <f t="shared" si="50"/>
        <v>99999</v>
      </c>
      <c r="X173" s="10">
        <f t="shared" si="51"/>
        <v>99999</v>
      </c>
      <c r="Y173" s="10">
        <f t="shared" si="52"/>
        <v>58</v>
      </c>
      <c r="Z173" s="10">
        <f t="shared" si="53"/>
        <v>52</v>
      </c>
      <c r="AA173" s="10">
        <f t="shared" si="60"/>
        <v>99999.000173</v>
      </c>
      <c r="AB173" s="10">
        <f t="shared" si="60"/>
        <v>99999.000173</v>
      </c>
      <c r="AC173" s="10">
        <f t="shared" si="54"/>
        <v>167</v>
      </c>
      <c r="AD173" s="10">
        <f t="shared" si="55"/>
        <v>167</v>
      </c>
      <c r="AE173" s="10">
        <f t="shared" si="56"/>
        <v>99999.000173</v>
      </c>
      <c r="AF173" s="10">
        <f t="shared" si="57"/>
        <v>99999.000173</v>
      </c>
      <c r="AG173" s="10">
        <f t="shared" si="58"/>
        <v>167</v>
      </c>
      <c r="AH173" s="10">
        <f t="shared" si="59"/>
        <v>167</v>
      </c>
    </row>
    <row r="174" spans="1:34" s="5" customFormat="1" ht="13.5" thickBot="1">
      <c r="A174" s="5">
        <f>IF(N174="s",AC174,999)</f>
        <v>999</v>
      </c>
      <c r="B174" s="5">
        <f>IF(N174="m",AD174,999)</f>
        <v>999</v>
      </c>
      <c r="C174" s="5">
        <f>IF(N174="s",AG174,999)</f>
        <v>999</v>
      </c>
      <c r="D174" s="5">
        <f>IF(N174="m",AH174,999)</f>
        <v>999</v>
      </c>
      <c r="E174" s="33">
        <f>IF(N174="s",Y174,IF(N174="m",Z174,999))</f>
        <v>999</v>
      </c>
      <c r="F174" s="34"/>
      <c r="G174" s="35"/>
      <c r="H174" s="36"/>
      <c r="I174" s="35"/>
      <c r="J174" s="36"/>
      <c r="K174" s="37"/>
      <c r="L174" s="38"/>
      <c r="M174" s="39">
        <f>IF(AND(K174="NP",L174="NP"),"NP",IF(L174="NP",K174,IF(AND(K174="NP",L174=""),"NP",IF(K174="NP",L174,MIN(K174:L174)))))</f>
        <v>0</v>
      </c>
      <c r="N174" s="40">
        <f>IF(I174="","",IF(I174&gt;2000,"s","m"))</f>
      </c>
      <c r="O174" s="9"/>
      <c r="P174" s="15">
        <f t="shared" si="43"/>
        <v>9999</v>
      </c>
      <c r="Q174" s="15">
        <f t="shared" si="44"/>
        <v>9999</v>
      </c>
      <c r="R174" s="15">
        <f t="shared" si="45"/>
        <v>9999</v>
      </c>
      <c r="S174" s="15">
        <f t="shared" si="46"/>
        <v>9999</v>
      </c>
      <c r="T174" s="16">
        <f t="shared" si="47"/>
        <v>58000</v>
      </c>
      <c r="U174" s="16">
        <f t="shared" si="48"/>
        <v>52000</v>
      </c>
      <c r="V174" s="16">
        <f t="shared" si="49"/>
        <v>109</v>
      </c>
      <c r="W174" s="10">
        <f t="shared" si="50"/>
        <v>99999</v>
      </c>
      <c r="X174" s="10">
        <f t="shared" si="51"/>
        <v>99999</v>
      </c>
      <c r="Y174" s="10">
        <f t="shared" si="52"/>
        <v>58</v>
      </c>
      <c r="Z174" s="10">
        <f t="shared" si="53"/>
        <v>52</v>
      </c>
      <c r="AA174" s="10">
        <f t="shared" si="60"/>
        <v>99999.000174</v>
      </c>
      <c r="AB174" s="10">
        <f t="shared" si="60"/>
        <v>99999.000174</v>
      </c>
      <c r="AC174" s="10">
        <f t="shared" si="54"/>
        <v>168</v>
      </c>
      <c r="AD174" s="10">
        <f t="shared" si="55"/>
        <v>168</v>
      </c>
      <c r="AE174" s="10">
        <f t="shared" si="56"/>
        <v>99999.000174</v>
      </c>
      <c r="AF174" s="10">
        <f t="shared" si="57"/>
        <v>99999.000174</v>
      </c>
      <c r="AG174" s="10">
        <f t="shared" si="58"/>
        <v>168</v>
      </c>
      <c r="AH174" s="10">
        <f t="shared" si="59"/>
        <v>168</v>
      </c>
    </row>
    <row r="175" spans="1:34" s="5" customFormat="1" ht="12.75">
      <c r="A175" s="5">
        <f>IF(N175="s",AC175,999)</f>
        <v>999</v>
      </c>
      <c r="B175" s="5">
        <f>IF(N175="m",AD175,999)</f>
        <v>999</v>
      </c>
      <c r="C175" s="5">
        <f>IF(N175="s",AG175,999)</f>
        <v>999</v>
      </c>
      <c r="D175" s="5">
        <f>IF(N175="m",AH175,999)</f>
        <v>999</v>
      </c>
      <c r="E175" s="25">
        <f>IF(N175="s",Y175,IF(N175="m",Z175,999))</f>
        <v>999</v>
      </c>
      <c r="F175" s="26"/>
      <c r="G175" s="27"/>
      <c r="H175" s="28"/>
      <c r="I175" s="27"/>
      <c r="J175" s="28"/>
      <c r="K175" s="29"/>
      <c r="L175" s="30"/>
      <c r="M175" s="31">
        <f>IF(AND(K175="NP",L175="NP"),"NP",IF(L175="NP",K175,IF(AND(K175="NP",L175=""),"NP",IF(K175="NP",L175,MIN(K175:L175)))))</f>
        <v>0</v>
      </c>
      <c r="N175" s="32">
        <f>IF(I175="","",IF(I175&gt;2000,"s","m"))</f>
      </c>
      <c r="O175" s="9"/>
      <c r="P175" s="15">
        <f t="shared" si="43"/>
        <v>9999</v>
      </c>
      <c r="Q175" s="15">
        <f t="shared" si="44"/>
        <v>9999</v>
      </c>
      <c r="R175" s="15">
        <f t="shared" si="45"/>
        <v>9999</v>
      </c>
      <c r="S175" s="15">
        <f t="shared" si="46"/>
        <v>9999</v>
      </c>
      <c r="T175" s="16">
        <f t="shared" si="47"/>
        <v>58000</v>
      </c>
      <c r="U175" s="16">
        <f t="shared" si="48"/>
        <v>52000</v>
      </c>
      <c r="V175" s="16">
        <f t="shared" si="49"/>
        <v>109</v>
      </c>
      <c r="W175" s="10">
        <f t="shared" si="50"/>
        <v>99999</v>
      </c>
      <c r="X175" s="10">
        <f t="shared" si="51"/>
        <v>99999</v>
      </c>
      <c r="Y175" s="10">
        <f t="shared" si="52"/>
        <v>58</v>
      </c>
      <c r="Z175" s="10">
        <f t="shared" si="53"/>
        <v>52</v>
      </c>
      <c r="AA175" s="10">
        <f t="shared" si="60"/>
        <v>99999.000175</v>
      </c>
      <c r="AB175" s="10">
        <f t="shared" si="60"/>
        <v>99999.000175</v>
      </c>
      <c r="AC175" s="10">
        <f t="shared" si="54"/>
        <v>169</v>
      </c>
      <c r="AD175" s="10">
        <f t="shared" si="55"/>
        <v>169</v>
      </c>
      <c r="AE175" s="10">
        <f t="shared" si="56"/>
        <v>99999.000175</v>
      </c>
      <c r="AF175" s="10">
        <f t="shared" si="57"/>
        <v>99999.000175</v>
      </c>
      <c r="AG175" s="10">
        <f t="shared" si="58"/>
        <v>169</v>
      </c>
      <c r="AH175" s="10">
        <f t="shared" si="59"/>
        <v>169</v>
      </c>
    </row>
    <row r="176" spans="1:34" s="5" customFormat="1" ht="12.75">
      <c r="A176" s="5">
        <f>IF(N176="s",AC176,999)</f>
        <v>999</v>
      </c>
      <c r="B176" s="5">
        <f>IF(N176="m",AD176,999)</f>
        <v>999</v>
      </c>
      <c r="C176" s="5">
        <f>IF(N176="s",AG176,999)</f>
        <v>999</v>
      </c>
      <c r="D176" s="5">
        <f>IF(N176="m",AH176,999)</f>
        <v>999</v>
      </c>
      <c r="E176" s="41">
        <f>IF(N176="s",Y176,IF(N176="m",Z176,999))</f>
        <v>999</v>
      </c>
      <c r="F176" s="42"/>
      <c r="G176" s="43"/>
      <c r="H176" s="44"/>
      <c r="I176" s="43"/>
      <c r="J176" s="44"/>
      <c r="K176" s="47"/>
      <c r="L176" s="45"/>
      <c r="M176" s="46">
        <f>IF(AND(K176="NP",L176="NP"),"NP",IF(L176="NP",K176,IF(AND(K176="NP",L176=""),"NP",IF(K176="NP",L176,MIN(K176:L176)))))</f>
        <v>0</v>
      </c>
      <c r="N176" s="48">
        <f>IF(I176="","",IF(I176&gt;2000,"s","m"))</f>
      </c>
      <c r="O176" s="9"/>
      <c r="P176" s="15">
        <f t="shared" si="43"/>
        <v>9999</v>
      </c>
      <c r="Q176" s="15">
        <f t="shared" si="44"/>
        <v>9999</v>
      </c>
      <c r="R176" s="15">
        <f t="shared" si="45"/>
        <v>9999</v>
      </c>
      <c r="S176" s="15">
        <f t="shared" si="46"/>
        <v>9999</v>
      </c>
      <c r="T176" s="16">
        <f t="shared" si="47"/>
        <v>58000</v>
      </c>
      <c r="U176" s="16">
        <f t="shared" si="48"/>
        <v>52000</v>
      </c>
      <c r="V176" s="16">
        <f t="shared" si="49"/>
        <v>109</v>
      </c>
      <c r="W176" s="10">
        <f t="shared" si="50"/>
        <v>99999</v>
      </c>
      <c r="X176" s="10">
        <f t="shared" si="51"/>
        <v>99999</v>
      </c>
      <c r="Y176" s="10">
        <f t="shared" si="52"/>
        <v>58</v>
      </c>
      <c r="Z176" s="10">
        <f t="shared" si="53"/>
        <v>52</v>
      </c>
      <c r="AA176" s="10">
        <f t="shared" si="60"/>
        <v>99999.000176</v>
      </c>
      <c r="AB176" s="10">
        <f t="shared" si="60"/>
        <v>99999.000176</v>
      </c>
      <c r="AC176" s="10">
        <f t="shared" si="54"/>
        <v>170</v>
      </c>
      <c r="AD176" s="10">
        <f t="shared" si="55"/>
        <v>170</v>
      </c>
      <c r="AE176" s="10">
        <f t="shared" si="56"/>
        <v>99999.000176</v>
      </c>
      <c r="AF176" s="10">
        <f t="shared" si="57"/>
        <v>99999.000176</v>
      </c>
      <c r="AG176" s="10">
        <f t="shared" si="58"/>
        <v>170</v>
      </c>
      <c r="AH176" s="10">
        <f t="shared" si="59"/>
        <v>170</v>
      </c>
    </row>
    <row r="177" spans="1:34" s="5" customFormat="1" ht="13.5" thickBot="1">
      <c r="A177" s="5">
        <f>IF(N177="s",AC177,999)</f>
        <v>999</v>
      </c>
      <c r="B177" s="5">
        <f>IF(N177="m",AD177,999)</f>
        <v>999</v>
      </c>
      <c r="C177" s="5">
        <f>IF(N177="s",AG177,999)</f>
        <v>999</v>
      </c>
      <c r="D177" s="5">
        <f>IF(N177="m",AH177,999)</f>
        <v>999</v>
      </c>
      <c r="E177" s="33">
        <f>IF(N177="s",Y177,IF(N177="m",Z177,999))</f>
        <v>999</v>
      </c>
      <c r="F177" s="34"/>
      <c r="G177" s="35"/>
      <c r="H177" s="36"/>
      <c r="I177" s="35"/>
      <c r="J177" s="36"/>
      <c r="K177" s="37"/>
      <c r="L177" s="38"/>
      <c r="M177" s="39">
        <f>IF(AND(K177="NP",L177="NP"),"NP",IF(L177="NP",K177,IF(AND(K177="NP",L177=""),"NP",IF(K177="NP",L177,MIN(K177:L177)))))</f>
        <v>0</v>
      </c>
      <c r="N177" s="40">
        <f>IF(I177="","",IF(I177&gt;2000,"s","m"))</f>
      </c>
      <c r="O177" s="9"/>
      <c r="P177" s="15">
        <f t="shared" si="43"/>
        <v>9999</v>
      </c>
      <c r="Q177" s="15">
        <f t="shared" si="44"/>
        <v>9999</v>
      </c>
      <c r="R177" s="15">
        <f t="shared" si="45"/>
        <v>9999</v>
      </c>
      <c r="S177" s="15">
        <f t="shared" si="46"/>
        <v>9999</v>
      </c>
      <c r="T177" s="16">
        <f t="shared" si="47"/>
        <v>58000</v>
      </c>
      <c r="U177" s="16">
        <f t="shared" si="48"/>
        <v>52000</v>
      </c>
      <c r="V177" s="16">
        <f t="shared" si="49"/>
        <v>109</v>
      </c>
      <c r="W177" s="10">
        <f t="shared" si="50"/>
        <v>99999</v>
      </c>
      <c r="X177" s="10">
        <f t="shared" si="51"/>
        <v>99999</v>
      </c>
      <c r="Y177" s="10">
        <f t="shared" si="52"/>
        <v>58</v>
      </c>
      <c r="Z177" s="10">
        <f t="shared" si="53"/>
        <v>52</v>
      </c>
      <c r="AA177" s="10">
        <f t="shared" si="60"/>
        <v>99999.000177</v>
      </c>
      <c r="AB177" s="10">
        <f t="shared" si="60"/>
        <v>99999.000177</v>
      </c>
      <c r="AC177" s="10">
        <f t="shared" si="54"/>
        <v>171</v>
      </c>
      <c r="AD177" s="10">
        <f t="shared" si="55"/>
        <v>171</v>
      </c>
      <c r="AE177" s="10">
        <f t="shared" si="56"/>
        <v>99999.000177</v>
      </c>
      <c r="AF177" s="10">
        <f t="shared" si="57"/>
        <v>99999.000177</v>
      </c>
      <c r="AG177" s="10">
        <f t="shared" si="58"/>
        <v>171</v>
      </c>
      <c r="AH177" s="10">
        <f t="shared" si="59"/>
        <v>171</v>
      </c>
    </row>
    <row r="178" spans="1:34" s="5" customFormat="1" ht="12.75">
      <c r="A178" s="5">
        <f>IF(N178="s",AC178,999)</f>
        <v>999</v>
      </c>
      <c r="B178" s="5">
        <f>IF(N178="m",AD178,999)</f>
        <v>999</v>
      </c>
      <c r="C178" s="5">
        <f>IF(N178="s",AG178,999)</f>
        <v>999</v>
      </c>
      <c r="D178" s="5">
        <f>IF(N178="m",AH178,999)</f>
        <v>999</v>
      </c>
      <c r="E178" s="25">
        <f>IF(N178="s",Y178,IF(N178="m",Z178,999))</f>
        <v>999</v>
      </c>
      <c r="F178" s="26"/>
      <c r="G178" s="27"/>
      <c r="H178" s="28"/>
      <c r="I178" s="27"/>
      <c r="J178" s="28"/>
      <c r="K178" s="29"/>
      <c r="L178" s="30"/>
      <c r="M178" s="31">
        <f>IF(AND(K178="NP",L178="NP"),"NP",IF(L178="NP",K178,IF(AND(K178="NP",L178=""),"NP",IF(K178="NP",L178,MIN(K178:L178)))))</f>
        <v>0</v>
      </c>
      <c r="N178" s="32">
        <f>IF(I178="","",IF(I178&gt;2000,"s","m"))</f>
      </c>
      <c r="O178" s="9"/>
      <c r="P178" s="15">
        <f t="shared" si="43"/>
        <v>9999</v>
      </c>
      <c r="Q178" s="15">
        <f t="shared" si="44"/>
        <v>9999</v>
      </c>
      <c r="R178" s="15">
        <f t="shared" si="45"/>
        <v>9999</v>
      </c>
      <c r="S178" s="15">
        <f t="shared" si="46"/>
        <v>9999</v>
      </c>
      <c r="T178" s="16">
        <f t="shared" si="47"/>
        <v>58000</v>
      </c>
      <c r="U178" s="16">
        <f t="shared" si="48"/>
        <v>52000</v>
      </c>
      <c r="V178" s="16">
        <f t="shared" si="49"/>
        <v>109</v>
      </c>
      <c r="W178" s="10">
        <f t="shared" si="50"/>
        <v>99999</v>
      </c>
      <c r="X178" s="10">
        <f t="shared" si="51"/>
        <v>99999</v>
      </c>
      <c r="Y178" s="10">
        <f t="shared" si="52"/>
        <v>58</v>
      </c>
      <c r="Z178" s="10">
        <f t="shared" si="53"/>
        <v>52</v>
      </c>
      <c r="AA178" s="10">
        <f t="shared" si="60"/>
        <v>99999.000178</v>
      </c>
      <c r="AB178" s="10">
        <f t="shared" si="60"/>
        <v>99999.000178</v>
      </c>
      <c r="AC178" s="10">
        <f t="shared" si="54"/>
        <v>172</v>
      </c>
      <c r="AD178" s="10">
        <f t="shared" si="55"/>
        <v>172</v>
      </c>
      <c r="AE178" s="10">
        <f t="shared" si="56"/>
        <v>99999.000178</v>
      </c>
      <c r="AF178" s="10">
        <f t="shared" si="57"/>
        <v>99999.000178</v>
      </c>
      <c r="AG178" s="10">
        <f t="shared" si="58"/>
        <v>172</v>
      </c>
      <c r="AH178" s="10">
        <f t="shared" si="59"/>
        <v>172</v>
      </c>
    </row>
    <row r="179" spans="1:34" s="5" customFormat="1" ht="12.75">
      <c r="A179" s="5">
        <f>IF(N179="s",AC179,999)</f>
        <v>999</v>
      </c>
      <c r="B179" s="5">
        <f>IF(N179="m",AD179,999)</f>
        <v>999</v>
      </c>
      <c r="C179" s="5">
        <f>IF(N179="s",AG179,999)</f>
        <v>999</v>
      </c>
      <c r="D179" s="5">
        <f>IF(N179="m",AH179,999)</f>
        <v>999</v>
      </c>
      <c r="E179" s="41">
        <f>IF(N179="s",Y179,IF(N179="m",Z179,999))</f>
        <v>999</v>
      </c>
      <c r="F179" s="42"/>
      <c r="G179" s="43"/>
      <c r="H179" s="44"/>
      <c r="I179" s="43"/>
      <c r="J179" s="44"/>
      <c r="K179" s="47"/>
      <c r="L179" s="45"/>
      <c r="M179" s="46">
        <f>IF(AND(K179="NP",L179="NP"),"NP",IF(L179="NP",K179,IF(AND(K179="NP",L179=""),"NP",IF(K179="NP",L179,MIN(K179:L179)))))</f>
        <v>0</v>
      </c>
      <c r="N179" s="48">
        <f>IF(I179="","",IF(I179&gt;2000,"s","m"))</f>
      </c>
      <c r="O179" s="9"/>
      <c r="P179" s="15">
        <f t="shared" si="43"/>
        <v>9999</v>
      </c>
      <c r="Q179" s="15">
        <f t="shared" si="44"/>
        <v>9999</v>
      </c>
      <c r="R179" s="15">
        <f t="shared" si="45"/>
        <v>9999</v>
      </c>
      <c r="S179" s="15">
        <f t="shared" si="46"/>
        <v>9999</v>
      </c>
      <c r="T179" s="16">
        <f t="shared" si="47"/>
        <v>58000</v>
      </c>
      <c r="U179" s="16">
        <f t="shared" si="48"/>
        <v>52000</v>
      </c>
      <c r="V179" s="16">
        <f t="shared" si="49"/>
        <v>109</v>
      </c>
      <c r="W179" s="10">
        <f t="shared" si="50"/>
        <v>99999</v>
      </c>
      <c r="X179" s="10">
        <f t="shared" si="51"/>
        <v>99999</v>
      </c>
      <c r="Y179" s="10">
        <f t="shared" si="52"/>
        <v>58</v>
      </c>
      <c r="Z179" s="10">
        <f t="shared" si="53"/>
        <v>52</v>
      </c>
      <c r="AA179" s="10">
        <f t="shared" si="60"/>
        <v>99999.000179</v>
      </c>
      <c r="AB179" s="10">
        <f t="shared" si="60"/>
        <v>99999.000179</v>
      </c>
      <c r="AC179" s="10">
        <f t="shared" si="54"/>
        <v>173</v>
      </c>
      <c r="AD179" s="10">
        <f t="shared" si="55"/>
        <v>173</v>
      </c>
      <c r="AE179" s="10">
        <f t="shared" si="56"/>
        <v>99999.000179</v>
      </c>
      <c r="AF179" s="10">
        <f t="shared" si="57"/>
        <v>99999.000179</v>
      </c>
      <c r="AG179" s="10">
        <f t="shared" si="58"/>
        <v>173</v>
      </c>
      <c r="AH179" s="10">
        <f t="shared" si="59"/>
        <v>173</v>
      </c>
    </row>
    <row r="180" spans="1:34" s="5" customFormat="1" ht="13.5" thickBot="1">
      <c r="A180" s="5">
        <f>IF(N180="s",AC180,999)</f>
        <v>999</v>
      </c>
      <c r="B180" s="5">
        <f>IF(N180="m",AD180,999)</f>
        <v>999</v>
      </c>
      <c r="C180" s="5">
        <f>IF(N180="s",AG180,999)</f>
        <v>999</v>
      </c>
      <c r="D180" s="5">
        <f>IF(N180="m",AH180,999)</f>
        <v>999</v>
      </c>
      <c r="E180" s="33">
        <f>IF(N180="s",Y180,IF(N180="m",Z180,999))</f>
        <v>999</v>
      </c>
      <c r="F180" s="34"/>
      <c r="G180" s="35"/>
      <c r="H180" s="36"/>
      <c r="I180" s="35"/>
      <c r="J180" s="36"/>
      <c r="K180" s="37"/>
      <c r="L180" s="38"/>
      <c r="M180" s="39">
        <f>IF(AND(K180="NP",L180="NP"),"NP",IF(L180="NP",K180,IF(AND(K180="NP",L180=""),"NP",IF(K180="NP",L180,MIN(K180:L180)))))</f>
        <v>0</v>
      </c>
      <c r="N180" s="40">
        <f>IF(I180="","",IF(I180&gt;2000,"s","m"))</f>
      </c>
      <c r="O180" s="9"/>
      <c r="P180" s="15">
        <f t="shared" si="43"/>
        <v>9999</v>
      </c>
      <c r="Q180" s="15">
        <f t="shared" si="44"/>
        <v>9999</v>
      </c>
      <c r="R180" s="15">
        <f t="shared" si="45"/>
        <v>9999</v>
      </c>
      <c r="S180" s="15">
        <f t="shared" si="46"/>
        <v>9999</v>
      </c>
      <c r="T180" s="16">
        <f t="shared" si="47"/>
        <v>58000</v>
      </c>
      <c r="U180" s="16">
        <f t="shared" si="48"/>
        <v>52000</v>
      </c>
      <c r="V180" s="16">
        <f t="shared" si="49"/>
        <v>109</v>
      </c>
      <c r="W180" s="10">
        <f t="shared" si="50"/>
        <v>99999</v>
      </c>
      <c r="X180" s="10">
        <f t="shared" si="51"/>
        <v>99999</v>
      </c>
      <c r="Y180" s="10">
        <f t="shared" si="52"/>
        <v>58</v>
      </c>
      <c r="Z180" s="10">
        <f t="shared" si="53"/>
        <v>52</v>
      </c>
      <c r="AA180" s="10">
        <f t="shared" si="60"/>
        <v>99999.00018</v>
      </c>
      <c r="AB180" s="10">
        <f t="shared" si="60"/>
        <v>99999.00018</v>
      </c>
      <c r="AC180" s="10">
        <f t="shared" si="54"/>
        <v>174</v>
      </c>
      <c r="AD180" s="10">
        <f t="shared" si="55"/>
        <v>174</v>
      </c>
      <c r="AE180" s="10">
        <f t="shared" si="56"/>
        <v>99999.00018</v>
      </c>
      <c r="AF180" s="10">
        <f t="shared" si="57"/>
        <v>99999.00018</v>
      </c>
      <c r="AG180" s="10">
        <f t="shared" si="58"/>
        <v>174</v>
      </c>
      <c r="AH180" s="10">
        <f t="shared" si="59"/>
        <v>174</v>
      </c>
    </row>
    <row r="181" spans="1:34" s="5" customFormat="1" ht="12.75">
      <c r="A181" s="5">
        <f>IF(N181="s",AC181,999)</f>
        <v>999</v>
      </c>
      <c r="B181" s="5">
        <f>IF(N181="m",AD181,999)</f>
        <v>999</v>
      </c>
      <c r="C181" s="5">
        <f>IF(N181="s",AG181,999)</f>
        <v>999</v>
      </c>
      <c r="D181" s="5">
        <f>IF(N181="m",AH181,999)</f>
        <v>999</v>
      </c>
      <c r="E181" s="25">
        <f>IF(N181="s",Y181,IF(N181="m",Z181,999))</f>
        <v>999</v>
      </c>
      <c r="F181" s="26"/>
      <c r="G181" s="27"/>
      <c r="H181" s="28"/>
      <c r="I181" s="27"/>
      <c r="J181" s="28"/>
      <c r="K181" s="29"/>
      <c r="L181" s="30"/>
      <c r="M181" s="31">
        <f>IF(AND(K181="NP",L181="NP"),"NP",IF(L181="NP",K181,IF(AND(K181="NP",L181=""),"NP",IF(K181="NP",L181,MIN(K181:L181)))))</f>
        <v>0</v>
      </c>
      <c r="N181" s="32">
        <f>IF(I181="","",IF(I181&gt;2000,"s","m"))</f>
      </c>
      <c r="O181" s="9"/>
      <c r="P181" s="15">
        <f t="shared" si="43"/>
        <v>9999</v>
      </c>
      <c r="Q181" s="15">
        <f t="shared" si="44"/>
        <v>9999</v>
      </c>
      <c r="R181" s="15">
        <f t="shared" si="45"/>
        <v>9999</v>
      </c>
      <c r="S181" s="15">
        <f t="shared" si="46"/>
        <v>9999</v>
      </c>
      <c r="T181" s="16">
        <f t="shared" si="47"/>
        <v>58000</v>
      </c>
      <c r="U181" s="16">
        <f t="shared" si="48"/>
        <v>52000</v>
      </c>
      <c r="V181" s="16">
        <f t="shared" si="49"/>
        <v>109</v>
      </c>
      <c r="W181" s="10">
        <f t="shared" si="50"/>
        <v>99999</v>
      </c>
      <c r="X181" s="10">
        <f t="shared" si="51"/>
        <v>99999</v>
      </c>
      <c r="Y181" s="10">
        <f t="shared" si="52"/>
        <v>58</v>
      </c>
      <c r="Z181" s="10">
        <f t="shared" si="53"/>
        <v>52</v>
      </c>
      <c r="AA181" s="10">
        <f t="shared" si="60"/>
        <v>99999.000181</v>
      </c>
      <c r="AB181" s="10">
        <f t="shared" si="60"/>
        <v>99999.000181</v>
      </c>
      <c r="AC181" s="10">
        <f t="shared" si="54"/>
        <v>175</v>
      </c>
      <c r="AD181" s="10">
        <f t="shared" si="55"/>
        <v>175</v>
      </c>
      <c r="AE181" s="10">
        <f t="shared" si="56"/>
        <v>99999.000181</v>
      </c>
      <c r="AF181" s="10">
        <f t="shared" si="57"/>
        <v>99999.000181</v>
      </c>
      <c r="AG181" s="10">
        <f t="shared" si="58"/>
        <v>175</v>
      </c>
      <c r="AH181" s="10">
        <f t="shared" si="59"/>
        <v>175</v>
      </c>
    </row>
    <row r="182" spans="1:34" s="5" customFormat="1" ht="12.75">
      <c r="A182" s="5">
        <f>IF(N182="s",AC182,999)</f>
        <v>999</v>
      </c>
      <c r="B182" s="5">
        <f>IF(N182="m",AD182,999)</f>
        <v>999</v>
      </c>
      <c r="C182" s="5">
        <f>IF(N182="s",AG182,999)</f>
        <v>999</v>
      </c>
      <c r="D182" s="5">
        <f>IF(N182="m",AH182,999)</f>
        <v>999</v>
      </c>
      <c r="E182" s="41">
        <f>IF(N182="s",Y182,IF(N182="m",Z182,999))</f>
        <v>999</v>
      </c>
      <c r="F182" s="42"/>
      <c r="G182" s="43"/>
      <c r="H182" s="44"/>
      <c r="I182" s="43"/>
      <c r="J182" s="44"/>
      <c r="K182" s="47"/>
      <c r="L182" s="45"/>
      <c r="M182" s="46">
        <f>IF(AND(K182="NP",L182="NP"),"NP",IF(L182="NP",K182,IF(AND(K182="NP",L182=""),"NP",IF(K182="NP",L182,MIN(K182:L182)))))</f>
        <v>0</v>
      </c>
      <c r="N182" s="48">
        <f>IF(I182="","",IF(I182&gt;2000,"s","m"))</f>
      </c>
      <c r="O182" s="9"/>
      <c r="P182" s="15">
        <f t="shared" si="43"/>
        <v>9999</v>
      </c>
      <c r="Q182" s="15">
        <f t="shared" si="44"/>
        <v>9999</v>
      </c>
      <c r="R182" s="15">
        <f t="shared" si="45"/>
        <v>9999</v>
      </c>
      <c r="S182" s="15">
        <f t="shared" si="46"/>
        <v>9999</v>
      </c>
      <c r="T182" s="16">
        <f t="shared" si="47"/>
        <v>58000</v>
      </c>
      <c r="U182" s="16">
        <f t="shared" si="48"/>
        <v>52000</v>
      </c>
      <c r="V182" s="16">
        <f t="shared" si="49"/>
        <v>109</v>
      </c>
      <c r="W182" s="10">
        <f t="shared" si="50"/>
        <v>99999</v>
      </c>
      <c r="X182" s="10">
        <f t="shared" si="51"/>
        <v>99999</v>
      </c>
      <c r="Y182" s="10">
        <f t="shared" si="52"/>
        <v>58</v>
      </c>
      <c r="Z182" s="10">
        <f t="shared" si="53"/>
        <v>52</v>
      </c>
      <c r="AA182" s="10">
        <f t="shared" si="60"/>
        <v>99999.000182</v>
      </c>
      <c r="AB182" s="10">
        <f t="shared" si="60"/>
        <v>99999.000182</v>
      </c>
      <c r="AC182" s="10">
        <f t="shared" si="54"/>
        <v>176</v>
      </c>
      <c r="AD182" s="10">
        <f t="shared" si="55"/>
        <v>176</v>
      </c>
      <c r="AE182" s="10">
        <f t="shared" si="56"/>
        <v>99999.000182</v>
      </c>
      <c r="AF182" s="10">
        <f t="shared" si="57"/>
        <v>99999.000182</v>
      </c>
      <c r="AG182" s="10">
        <f t="shared" si="58"/>
        <v>176</v>
      </c>
      <c r="AH182" s="10">
        <f t="shared" si="59"/>
        <v>176</v>
      </c>
    </row>
    <row r="183" spans="1:34" s="5" customFormat="1" ht="13.5" thickBot="1">
      <c r="A183" s="5">
        <f>IF(N183="s",AC183,999)</f>
        <v>999</v>
      </c>
      <c r="B183" s="5">
        <f>IF(N183="m",AD183,999)</f>
        <v>999</v>
      </c>
      <c r="C183" s="5">
        <f>IF(N183="s",AG183,999)</f>
        <v>999</v>
      </c>
      <c r="D183" s="5">
        <f>IF(N183="m",AH183,999)</f>
        <v>999</v>
      </c>
      <c r="E183" s="33">
        <f>IF(N183="s",Y183,IF(N183="m",Z183,999))</f>
        <v>999</v>
      </c>
      <c r="F183" s="34"/>
      <c r="G183" s="35"/>
      <c r="H183" s="36"/>
      <c r="I183" s="35"/>
      <c r="J183" s="36"/>
      <c r="K183" s="37"/>
      <c r="L183" s="38"/>
      <c r="M183" s="39">
        <f>IF(AND(K183="NP",L183="NP"),"NP",IF(L183="NP",K183,IF(AND(K183="NP",L183=""),"NP",IF(K183="NP",L183,MIN(K183:L183)))))</f>
        <v>0</v>
      </c>
      <c r="N183" s="40">
        <f>IF(I183="","",IF(I183&gt;2000,"s","m"))</f>
      </c>
      <c r="O183" s="9"/>
      <c r="P183" s="15">
        <f t="shared" si="43"/>
        <v>9999</v>
      </c>
      <c r="Q183" s="15">
        <f t="shared" si="44"/>
        <v>9999</v>
      </c>
      <c r="R183" s="15">
        <f t="shared" si="45"/>
        <v>9999</v>
      </c>
      <c r="S183" s="15">
        <f t="shared" si="46"/>
        <v>9999</v>
      </c>
      <c r="T183" s="16">
        <f t="shared" si="47"/>
        <v>58000</v>
      </c>
      <c r="U183" s="16">
        <f t="shared" si="48"/>
        <v>52000</v>
      </c>
      <c r="V183" s="16">
        <f t="shared" si="49"/>
        <v>109</v>
      </c>
      <c r="W183" s="10">
        <f t="shared" si="50"/>
        <v>99999</v>
      </c>
      <c r="X183" s="10">
        <f t="shared" si="51"/>
        <v>99999</v>
      </c>
      <c r="Y183" s="10">
        <f t="shared" si="52"/>
        <v>58</v>
      </c>
      <c r="Z183" s="10">
        <f t="shared" si="53"/>
        <v>52</v>
      </c>
      <c r="AA183" s="10">
        <f t="shared" si="60"/>
        <v>99999.000183</v>
      </c>
      <c r="AB183" s="10">
        <f t="shared" si="60"/>
        <v>99999.000183</v>
      </c>
      <c r="AC183" s="10">
        <f t="shared" si="54"/>
        <v>177</v>
      </c>
      <c r="AD183" s="10">
        <f t="shared" si="55"/>
        <v>177</v>
      </c>
      <c r="AE183" s="10">
        <f t="shared" si="56"/>
        <v>99999.000183</v>
      </c>
      <c r="AF183" s="10">
        <f t="shared" si="57"/>
        <v>99999.000183</v>
      </c>
      <c r="AG183" s="10">
        <f t="shared" si="58"/>
        <v>177</v>
      </c>
      <c r="AH183" s="10">
        <f t="shared" si="59"/>
        <v>177</v>
      </c>
    </row>
    <row r="184" spans="1:34" s="5" customFormat="1" ht="12.75">
      <c r="A184" s="5">
        <f>IF(N184="s",AC184,999)</f>
        <v>999</v>
      </c>
      <c r="B184" s="5">
        <f>IF(N184="m",AD184,999)</f>
        <v>999</v>
      </c>
      <c r="C184" s="5">
        <f>IF(N184="s",AG184,999)</f>
        <v>999</v>
      </c>
      <c r="D184" s="5">
        <f>IF(N184="m",AH184,999)</f>
        <v>999</v>
      </c>
      <c r="E184" s="25">
        <f>IF(N184="s",Y184,IF(N184="m",Z184,999))</f>
        <v>999</v>
      </c>
      <c r="F184" s="26"/>
      <c r="G184" s="27"/>
      <c r="H184" s="28"/>
      <c r="I184" s="27"/>
      <c r="J184" s="28"/>
      <c r="K184" s="29"/>
      <c r="L184" s="30"/>
      <c r="M184" s="31">
        <f>IF(AND(K184="NP",L184="NP"),"NP",IF(L184="NP",K184,IF(AND(K184="NP",L184=""),"NP",IF(K184="NP",L184,MIN(K184:L184)))))</f>
        <v>0</v>
      </c>
      <c r="N184" s="32">
        <f>IF(I184="","",IF(I184&gt;2000,"s","m"))</f>
      </c>
      <c r="O184" s="9"/>
      <c r="P184" s="15">
        <f t="shared" si="43"/>
        <v>9999</v>
      </c>
      <c r="Q184" s="15">
        <f t="shared" si="44"/>
        <v>9999</v>
      </c>
      <c r="R184" s="15">
        <f t="shared" si="45"/>
        <v>9999</v>
      </c>
      <c r="S184" s="15">
        <f t="shared" si="46"/>
        <v>9999</v>
      </c>
      <c r="T184" s="16">
        <f t="shared" si="47"/>
        <v>58000</v>
      </c>
      <c r="U184" s="16">
        <f t="shared" si="48"/>
        <v>52000</v>
      </c>
      <c r="V184" s="16">
        <f t="shared" si="49"/>
        <v>109</v>
      </c>
      <c r="W184" s="10">
        <f t="shared" si="50"/>
        <v>99999</v>
      </c>
      <c r="X184" s="10">
        <f t="shared" si="51"/>
        <v>99999</v>
      </c>
      <c r="Y184" s="10">
        <f t="shared" si="52"/>
        <v>58</v>
      </c>
      <c r="Z184" s="10">
        <f t="shared" si="53"/>
        <v>52</v>
      </c>
      <c r="AA184" s="10">
        <f t="shared" si="60"/>
        <v>99999.000184</v>
      </c>
      <c r="AB184" s="10">
        <f t="shared" si="60"/>
        <v>99999.000184</v>
      </c>
      <c r="AC184" s="10">
        <f t="shared" si="54"/>
        <v>178</v>
      </c>
      <c r="AD184" s="10">
        <f t="shared" si="55"/>
        <v>178</v>
      </c>
      <c r="AE184" s="10">
        <f t="shared" si="56"/>
        <v>99999.000184</v>
      </c>
      <c r="AF184" s="10">
        <f t="shared" si="57"/>
        <v>99999.000184</v>
      </c>
      <c r="AG184" s="10">
        <f t="shared" si="58"/>
        <v>178</v>
      </c>
      <c r="AH184" s="10">
        <f t="shared" si="59"/>
        <v>178</v>
      </c>
    </row>
    <row r="185" spans="1:34" s="5" customFormat="1" ht="12.75">
      <c r="A185" s="5">
        <f>IF(N185="s",AC185,999)</f>
        <v>999</v>
      </c>
      <c r="B185" s="5">
        <f>IF(N185="m",AD185,999)</f>
        <v>999</v>
      </c>
      <c r="C185" s="5">
        <f>IF(N185="s",AG185,999)</f>
        <v>999</v>
      </c>
      <c r="D185" s="5">
        <f>IF(N185="m",AH185,999)</f>
        <v>999</v>
      </c>
      <c r="E185" s="41">
        <f>IF(N185="s",Y185,IF(N185="m",Z185,999))</f>
        <v>999</v>
      </c>
      <c r="F185" s="42"/>
      <c r="G185" s="43"/>
      <c r="H185" s="44"/>
      <c r="I185" s="43"/>
      <c r="J185" s="44"/>
      <c r="K185" s="47"/>
      <c r="L185" s="45"/>
      <c r="M185" s="46">
        <f>IF(AND(K185="NP",L185="NP"),"NP",IF(L185="NP",K185,IF(AND(K185="NP",L185=""),"NP",IF(K185="NP",L185,MIN(K185:L185)))))</f>
        <v>0</v>
      </c>
      <c r="N185" s="48">
        <f>IF(I185="","",IF(I185&gt;2000,"s","m"))</f>
      </c>
      <c r="O185" s="9"/>
      <c r="P185" s="15">
        <f t="shared" si="43"/>
        <v>9999</v>
      </c>
      <c r="Q185" s="15">
        <f t="shared" si="44"/>
        <v>9999</v>
      </c>
      <c r="R185" s="15">
        <f t="shared" si="45"/>
        <v>9999</v>
      </c>
      <c r="S185" s="15">
        <f t="shared" si="46"/>
        <v>9999</v>
      </c>
      <c r="T185" s="16">
        <f t="shared" si="47"/>
        <v>58000</v>
      </c>
      <c r="U185" s="16">
        <f t="shared" si="48"/>
        <v>52000</v>
      </c>
      <c r="V185" s="16">
        <f t="shared" si="49"/>
        <v>109</v>
      </c>
      <c r="W185" s="10">
        <f t="shared" si="50"/>
        <v>99999</v>
      </c>
      <c r="X185" s="10">
        <f t="shared" si="51"/>
        <v>99999</v>
      </c>
      <c r="Y185" s="10">
        <f t="shared" si="52"/>
        <v>58</v>
      </c>
      <c r="Z185" s="10">
        <f t="shared" si="53"/>
        <v>52</v>
      </c>
      <c r="AA185" s="10">
        <f t="shared" si="60"/>
        <v>99999.000185</v>
      </c>
      <c r="AB185" s="10">
        <f t="shared" si="60"/>
        <v>99999.000185</v>
      </c>
      <c r="AC185" s="10">
        <f t="shared" si="54"/>
        <v>179</v>
      </c>
      <c r="AD185" s="10">
        <f t="shared" si="55"/>
        <v>179</v>
      </c>
      <c r="AE185" s="10">
        <f t="shared" si="56"/>
        <v>99999.000185</v>
      </c>
      <c r="AF185" s="10">
        <f t="shared" si="57"/>
        <v>99999.000185</v>
      </c>
      <c r="AG185" s="10">
        <f t="shared" si="58"/>
        <v>179</v>
      </c>
      <c r="AH185" s="10">
        <f t="shared" si="59"/>
        <v>179</v>
      </c>
    </row>
    <row r="186" spans="1:34" s="5" customFormat="1" ht="13.5" thickBot="1">
      <c r="A186" s="5">
        <f>IF(N186="s",AC186,999)</f>
        <v>999</v>
      </c>
      <c r="B186" s="5">
        <f>IF(N186="m",AD186,999)</f>
        <v>999</v>
      </c>
      <c r="C186" s="5">
        <f>IF(N186="s",AG186,999)</f>
        <v>999</v>
      </c>
      <c r="D186" s="5">
        <f>IF(N186="m",AH186,999)</f>
        <v>999</v>
      </c>
      <c r="E186" s="33">
        <f>IF(N186="s",Y186,IF(N186="m",Z186,999))</f>
        <v>999</v>
      </c>
      <c r="F186" s="34"/>
      <c r="G186" s="35"/>
      <c r="H186" s="36"/>
      <c r="I186" s="35"/>
      <c r="J186" s="36"/>
      <c r="K186" s="37"/>
      <c r="L186" s="38"/>
      <c r="M186" s="39">
        <f>IF(AND(K186="NP",L186="NP"),"NP",IF(L186="NP",K186,IF(AND(K186="NP",L186=""),"NP",IF(K186="NP",L186,MIN(K186:L186)))))</f>
        <v>0</v>
      </c>
      <c r="N186" s="40">
        <f>IF(I186="","",IF(I186&gt;2000,"s","m"))</f>
      </c>
      <c r="O186" s="9"/>
      <c r="P186" s="15">
        <f t="shared" si="43"/>
        <v>9999</v>
      </c>
      <c r="Q186" s="15">
        <f t="shared" si="44"/>
        <v>9999</v>
      </c>
      <c r="R186" s="15">
        <f t="shared" si="45"/>
        <v>9999</v>
      </c>
      <c r="S186" s="15">
        <f t="shared" si="46"/>
        <v>9999</v>
      </c>
      <c r="T186" s="16">
        <f t="shared" si="47"/>
        <v>58000</v>
      </c>
      <c r="U186" s="16">
        <f t="shared" si="48"/>
        <v>52000</v>
      </c>
      <c r="V186" s="16">
        <f t="shared" si="49"/>
        <v>109</v>
      </c>
      <c r="W186" s="10">
        <f t="shared" si="50"/>
        <v>99999</v>
      </c>
      <c r="X186" s="10">
        <f t="shared" si="51"/>
        <v>99999</v>
      </c>
      <c r="Y186" s="10">
        <f t="shared" si="52"/>
        <v>58</v>
      </c>
      <c r="Z186" s="10">
        <f t="shared" si="53"/>
        <v>52</v>
      </c>
      <c r="AA186" s="10">
        <f t="shared" si="60"/>
        <v>99999.000186</v>
      </c>
      <c r="AB186" s="10">
        <f t="shared" si="60"/>
        <v>99999.000186</v>
      </c>
      <c r="AC186" s="10">
        <f t="shared" si="54"/>
        <v>180</v>
      </c>
      <c r="AD186" s="10">
        <f t="shared" si="55"/>
        <v>180</v>
      </c>
      <c r="AE186" s="10">
        <f t="shared" si="56"/>
        <v>99999.000186</v>
      </c>
      <c r="AF186" s="10">
        <f t="shared" si="57"/>
        <v>99999.000186</v>
      </c>
      <c r="AG186" s="10">
        <f t="shared" si="58"/>
        <v>180</v>
      </c>
      <c r="AH186" s="10">
        <f t="shared" si="59"/>
        <v>180</v>
      </c>
    </row>
    <row r="187" spans="1:34" s="5" customFormat="1" ht="12.75">
      <c r="A187" s="5">
        <f>IF(N187="s",AC187,999)</f>
        <v>999</v>
      </c>
      <c r="B187" s="5">
        <f>IF(N187="m",AD187,999)</f>
        <v>999</v>
      </c>
      <c r="C187" s="5">
        <f>IF(N187="s",AG187,999)</f>
        <v>999</v>
      </c>
      <c r="D187" s="5">
        <f>IF(N187="m",AH187,999)</f>
        <v>999</v>
      </c>
      <c r="E187" s="25">
        <f>IF(N187="s",Y187,IF(N187="m",Z187,999))</f>
        <v>999</v>
      </c>
      <c r="F187" s="26"/>
      <c r="G187" s="27"/>
      <c r="H187" s="28"/>
      <c r="I187" s="27"/>
      <c r="J187" s="28"/>
      <c r="K187" s="29"/>
      <c r="L187" s="30"/>
      <c r="M187" s="31">
        <f>IF(AND(K187="NP",L187="NP"),"NP",IF(L187="NP",K187,IF(AND(K187="NP",L187=""),"NP",IF(K187="NP",L187,MIN(K187:L187)))))</f>
        <v>0</v>
      </c>
      <c r="N187" s="32">
        <f>IF(I187="","",IF(I187&gt;2000,"s","m"))</f>
      </c>
      <c r="O187" s="9"/>
      <c r="P187" s="15">
        <f t="shared" si="43"/>
        <v>9999</v>
      </c>
      <c r="Q187" s="15">
        <f t="shared" si="44"/>
        <v>9999</v>
      </c>
      <c r="R187" s="15">
        <f t="shared" si="45"/>
        <v>9999</v>
      </c>
      <c r="S187" s="15">
        <f t="shared" si="46"/>
        <v>9999</v>
      </c>
      <c r="T187" s="16">
        <f t="shared" si="47"/>
        <v>58000</v>
      </c>
      <c r="U187" s="16">
        <f t="shared" si="48"/>
        <v>52000</v>
      </c>
      <c r="V187" s="16">
        <f t="shared" si="49"/>
        <v>109</v>
      </c>
      <c r="W187" s="10">
        <f t="shared" si="50"/>
        <v>99999</v>
      </c>
      <c r="X187" s="10">
        <f t="shared" si="51"/>
        <v>99999</v>
      </c>
      <c r="Y187" s="10">
        <f t="shared" si="52"/>
        <v>58</v>
      </c>
      <c r="Z187" s="10">
        <f t="shared" si="53"/>
        <v>52</v>
      </c>
      <c r="AA187" s="10">
        <f t="shared" si="60"/>
        <v>99999.000187</v>
      </c>
      <c r="AB187" s="10">
        <f t="shared" si="60"/>
        <v>99999.000187</v>
      </c>
      <c r="AC187" s="10">
        <f t="shared" si="54"/>
        <v>181</v>
      </c>
      <c r="AD187" s="10">
        <f t="shared" si="55"/>
        <v>181</v>
      </c>
      <c r="AE187" s="10">
        <f t="shared" si="56"/>
        <v>99999.000187</v>
      </c>
      <c r="AF187" s="10">
        <f t="shared" si="57"/>
        <v>99999.000187</v>
      </c>
      <c r="AG187" s="10">
        <f t="shared" si="58"/>
        <v>181</v>
      </c>
      <c r="AH187" s="10">
        <f t="shared" si="59"/>
        <v>181</v>
      </c>
    </row>
    <row r="188" spans="1:34" s="5" customFormat="1" ht="12.75">
      <c r="A188" s="5">
        <f>IF(N188="s",AC188,999)</f>
        <v>999</v>
      </c>
      <c r="B188" s="5">
        <f>IF(N188="m",AD188,999)</f>
        <v>999</v>
      </c>
      <c r="C188" s="5">
        <f>IF(N188="s",AG188,999)</f>
        <v>999</v>
      </c>
      <c r="D188" s="5">
        <f>IF(N188="m",AH188,999)</f>
        <v>999</v>
      </c>
      <c r="E188" s="41">
        <f>IF(N188="s",Y188,IF(N188="m",Z188,999))</f>
        <v>999</v>
      </c>
      <c r="F188" s="42"/>
      <c r="G188" s="43"/>
      <c r="H188" s="44"/>
      <c r="I188" s="43"/>
      <c r="J188" s="44"/>
      <c r="K188" s="47"/>
      <c r="L188" s="45"/>
      <c r="M188" s="46">
        <f>IF(AND(K188="NP",L188="NP"),"NP",IF(L188="NP",K188,IF(AND(K188="NP",L188=""),"NP",IF(K188="NP",L188,MIN(K188:L188)))))</f>
        <v>0</v>
      </c>
      <c r="N188" s="48">
        <f>IF(I188="","",IF(I188&gt;2000,"s","m"))</f>
      </c>
      <c r="O188" s="9"/>
      <c r="P188" s="15">
        <f t="shared" si="43"/>
        <v>9999</v>
      </c>
      <c r="Q188" s="15">
        <f t="shared" si="44"/>
        <v>9999</v>
      </c>
      <c r="R188" s="15">
        <f t="shared" si="45"/>
        <v>9999</v>
      </c>
      <c r="S188" s="15">
        <f t="shared" si="46"/>
        <v>9999</v>
      </c>
      <c r="T188" s="16">
        <f t="shared" si="47"/>
        <v>58000</v>
      </c>
      <c r="U188" s="16">
        <f t="shared" si="48"/>
        <v>52000</v>
      </c>
      <c r="V188" s="16">
        <f t="shared" si="49"/>
        <v>109</v>
      </c>
      <c r="W188" s="10">
        <f t="shared" si="50"/>
        <v>99999</v>
      </c>
      <c r="X188" s="10">
        <f t="shared" si="51"/>
        <v>99999</v>
      </c>
      <c r="Y188" s="10">
        <f t="shared" si="52"/>
        <v>58</v>
      </c>
      <c r="Z188" s="10">
        <f t="shared" si="53"/>
        <v>52</v>
      </c>
      <c r="AA188" s="10">
        <f t="shared" si="60"/>
        <v>99999.000188</v>
      </c>
      <c r="AB188" s="10">
        <f t="shared" si="60"/>
        <v>99999.000188</v>
      </c>
      <c r="AC188" s="10">
        <f t="shared" si="54"/>
        <v>182</v>
      </c>
      <c r="AD188" s="10">
        <f t="shared" si="55"/>
        <v>182</v>
      </c>
      <c r="AE188" s="10">
        <f t="shared" si="56"/>
        <v>99999.000188</v>
      </c>
      <c r="AF188" s="10">
        <f t="shared" si="57"/>
        <v>99999.000188</v>
      </c>
      <c r="AG188" s="10">
        <f t="shared" si="58"/>
        <v>182</v>
      </c>
      <c r="AH188" s="10">
        <f t="shared" si="59"/>
        <v>182</v>
      </c>
    </row>
    <row r="189" spans="1:34" s="5" customFormat="1" ht="13.5" thickBot="1">
      <c r="A189" s="5">
        <f>IF(N189="s",AC189,999)</f>
        <v>999</v>
      </c>
      <c r="B189" s="5">
        <f>IF(N189="m",AD189,999)</f>
        <v>999</v>
      </c>
      <c r="C189" s="5">
        <f>IF(N189="s",AG189,999)</f>
        <v>999</v>
      </c>
      <c r="D189" s="5">
        <f>IF(N189="m",AH189,999)</f>
        <v>999</v>
      </c>
      <c r="E189" s="33">
        <f>IF(N189="s",Y189,IF(N189="m",Z189,999))</f>
        <v>999</v>
      </c>
      <c r="F189" s="34"/>
      <c r="G189" s="35"/>
      <c r="H189" s="36"/>
      <c r="I189" s="35"/>
      <c r="J189" s="36"/>
      <c r="K189" s="37"/>
      <c r="L189" s="38"/>
      <c r="M189" s="39">
        <f>IF(AND(K189="NP",L189="NP"),"NP",IF(L189="NP",K189,IF(AND(K189="NP",L189=""),"NP",IF(K189="NP",L189,MIN(K189:L189)))))</f>
        <v>0</v>
      </c>
      <c r="N189" s="40">
        <f>IF(I189="","",IF(I189&gt;2000,"s","m"))</f>
      </c>
      <c r="O189" s="9"/>
      <c r="P189" s="15">
        <f t="shared" si="43"/>
        <v>9999</v>
      </c>
      <c r="Q189" s="15">
        <f t="shared" si="44"/>
        <v>9999</v>
      </c>
      <c r="R189" s="15">
        <f t="shared" si="45"/>
        <v>9999</v>
      </c>
      <c r="S189" s="15">
        <f t="shared" si="46"/>
        <v>9999</v>
      </c>
      <c r="T189" s="16">
        <f t="shared" si="47"/>
        <v>58000</v>
      </c>
      <c r="U189" s="16">
        <f t="shared" si="48"/>
        <v>52000</v>
      </c>
      <c r="V189" s="16">
        <f t="shared" si="49"/>
        <v>109</v>
      </c>
      <c r="W189" s="10">
        <f t="shared" si="50"/>
        <v>99999</v>
      </c>
      <c r="X189" s="10">
        <f t="shared" si="51"/>
        <v>99999</v>
      </c>
      <c r="Y189" s="10">
        <f t="shared" si="52"/>
        <v>58</v>
      </c>
      <c r="Z189" s="10">
        <f t="shared" si="53"/>
        <v>52</v>
      </c>
      <c r="AA189" s="10">
        <f t="shared" si="60"/>
        <v>99999.000189</v>
      </c>
      <c r="AB189" s="10">
        <f t="shared" si="60"/>
        <v>99999.000189</v>
      </c>
      <c r="AC189" s="10">
        <f t="shared" si="54"/>
        <v>183</v>
      </c>
      <c r="AD189" s="10">
        <f t="shared" si="55"/>
        <v>183</v>
      </c>
      <c r="AE189" s="10">
        <f t="shared" si="56"/>
        <v>99999.000189</v>
      </c>
      <c r="AF189" s="10">
        <f t="shared" si="57"/>
        <v>99999.000189</v>
      </c>
      <c r="AG189" s="10">
        <f t="shared" si="58"/>
        <v>183</v>
      </c>
      <c r="AH189" s="10">
        <f t="shared" si="59"/>
        <v>183</v>
      </c>
    </row>
    <row r="190" spans="1:34" s="5" customFormat="1" ht="12.75">
      <c r="A190" s="5">
        <f>IF(N190="s",AC190,999)</f>
        <v>999</v>
      </c>
      <c r="B190" s="5">
        <f>IF(N190="m",AD190,999)</f>
        <v>999</v>
      </c>
      <c r="C190" s="5">
        <f>IF(N190="s",AG190,999)</f>
        <v>999</v>
      </c>
      <c r="D190" s="5">
        <f>IF(N190="m",AH190,999)</f>
        <v>999</v>
      </c>
      <c r="E190" s="25">
        <f>IF(N190="s",Y190,IF(N190="m",Z190,999))</f>
        <v>999</v>
      </c>
      <c r="F190" s="26"/>
      <c r="G190" s="27"/>
      <c r="H190" s="28"/>
      <c r="I190" s="27"/>
      <c r="J190" s="28"/>
      <c r="K190" s="29"/>
      <c r="L190" s="30"/>
      <c r="M190" s="31">
        <f>IF(AND(K190="NP",L190="NP"),"NP",IF(L190="NP",K190,IF(AND(K190="NP",L190=""),"NP",IF(K190="NP",L190,MIN(K190:L190)))))</f>
        <v>0</v>
      </c>
      <c r="N190" s="32">
        <f>IF(I190="","",IF(I190&gt;2000,"s","m"))</f>
      </c>
      <c r="O190" s="9"/>
      <c r="P190" s="15">
        <f t="shared" si="43"/>
        <v>9999</v>
      </c>
      <c r="Q190" s="15">
        <f t="shared" si="44"/>
        <v>9999</v>
      </c>
      <c r="R190" s="15">
        <f t="shared" si="45"/>
        <v>9999</v>
      </c>
      <c r="S190" s="15">
        <f t="shared" si="46"/>
        <v>9999</v>
      </c>
      <c r="T190" s="16">
        <f t="shared" si="47"/>
        <v>58000</v>
      </c>
      <c r="U190" s="16">
        <f t="shared" si="48"/>
        <v>52000</v>
      </c>
      <c r="V190" s="16">
        <f t="shared" si="49"/>
        <v>109</v>
      </c>
      <c r="W190" s="10">
        <f t="shared" si="50"/>
        <v>99999</v>
      </c>
      <c r="X190" s="10">
        <f t="shared" si="51"/>
        <v>99999</v>
      </c>
      <c r="Y190" s="10">
        <f t="shared" si="52"/>
        <v>58</v>
      </c>
      <c r="Z190" s="10">
        <f t="shared" si="53"/>
        <v>52</v>
      </c>
      <c r="AA190" s="10">
        <f t="shared" si="60"/>
        <v>99999.00019</v>
      </c>
      <c r="AB190" s="10">
        <f t="shared" si="60"/>
        <v>99999.00019</v>
      </c>
      <c r="AC190" s="10">
        <f t="shared" si="54"/>
        <v>184</v>
      </c>
      <c r="AD190" s="10">
        <f t="shared" si="55"/>
        <v>184</v>
      </c>
      <c r="AE190" s="10">
        <f t="shared" si="56"/>
        <v>99999.00019</v>
      </c>
      <c r="AF190" s="10">
        <f t="shared" si="57"/>
        <v>99999.00019</v>
      </c>
      <c r="AG190" s="10">
        <f t="shared" si="58"/>
        <v>184</v>
      </c>
      <c r="AH190" s="10">
        <f t="shared" si="59"/>
        <v>184</v>
      </c>
    </row>
    <row r="191" spans="1:34" s="5" customFormat="1" ht="12.75">
      <c r="A191" s="5">
        <f>IF(N191="s",AC191,999)</f>
        <v>999</v>
      </c>
      <c r="B191" s="5">
        <f>IF(N191="m",AD191,999)</f>
        <v>999</v>
      </c>
      <c r="C191" s="5">
        <f>IF(N191="s",AG191,999)</f>
        <v>999</v>
      </c>
      <c r="D191" s="5">
        <f>IF(N191="m",AH191,999)</f>
        <v>999</v>
      </c>
      <c r="E191" s="41">
        <f>IF(N191="s",Y191,IF(N191="m",Z191,999))</f>
        <v>999</v>
      </c>
      <c r="F191" s="42"/>
      <c r="G191" s="43"/>
      <c r="H191" s="44"/>
      <c r="I191" s="43"/>
      <c r="J191" s="44"/>
      <c r="K191" s="47"/>
      <c r="L191" s="45"/>
      <c r="M191" s="46">
        <f>IF(AND(K191="NP",L191="NP"),"NP",IF(L191="NP",K191,IF(AND(K191="NP",L191=""),"NP",IF(K191="NP",L191,MIN(K191:L191)))))</f>
        <v>0</v>
      </c>
      <c r="N191" s="48">
        <f>IF(I191="","",IF(I191&gt;2000,"s","m"))</f>
      </c>
      <c r="O191" s="9"/>
      <c r="P191" s="15">
        <f t="shared" si="43"/>
        <v>9999</v>
      </c>
      <c r="Q191" s="15">
        <f t="shared" si="44"/>
        <v>9999</v>
      </c>
      <c r="R191" s="15">
        <f t="shared" si="45"/>
        <v>9999</v>
      </c>
      <c r="S191" s="15">
        <f t="shared" si="46"/>
        <v>9999</v>
      </c>
      <c r="T191" s="16">
        <f t="shared" si="47"/>
        <v>58000</v>
      </c>
      <c r="U191" s="16">
        <f t="shared" si="48"/>
        <v>52000</v>
      </c>
      <c r="V191" s="16">
        <f t="shared" si="49"/>
        <v>109</v>
      </c>
      <c r="W191" s="10">
        <f t="shared" si="50"/>
        <v>99999</v>
      </c>
      <c r="X191" s="10">
        <f t="shared" si="51"/>
        <v>99999</v>
      </c>
      <c r="Y191" s="10">
        <f t="shared" si="52"/>
        <v>58</v>
      </c>
      <c r="Z191" s="10">
        <f t="shared" si="53"/>
        <v>52</v>
      </c>
      <c r="AA191" s="10">
        <f t="shared" si="60"/>
        <v>99999.000191</v>
      </c>
      <c r="AB191" s="10">
        <f t="shared" si="60"/>
        <v>99999.000191</v>
      </c>
      <c r="AC191" s="10">
        <f t="shared" si="54"/>
        <v>185</v>
      </c>
      <c r="AD191" s="10">
        <f t="shared" si="55"/>
        <v>185</v>
      </c>
      <c r="AE191" s="10">
        <f t="shared" si="56"/>
        <v>99999.000191</v>
      </c>
      <c r="AF191" s="10">
        <f t="shared" si="57"/>
        <v>99999.000191</v>
      </c>
      <c r="AG191" s="10">
        <f t="shared" si="58"/>
        <v>185</v>
      </c>
      <c r="AH191" s="10">
        <f t="shared" si="59"/>
        <v>185</v>
      </c>
    </row>
    <row r="192" spans="1:34" s="5" customFormat="1" ht="13.5" thickBot="1">
      <c r="A192" s="5">
        <f>IF(N192="s",AC192,999)</f>
        <v>999</v>
      </c>
      <c r="B192" s="5">
        <f>IF(N192="m",AD192,999)</f>
        <v>999</v>
      </c>
      <c r="C192" s="5">
        <f>IF(N192="s",AG192,999)</f>
        <v>999</v>
      </c>
      <c r="D192" s="5">
        <f>IF(N192="m",AH192,999)</f>
        <v>999</v>
      </c>
      <c r="E192" s="33">
        <f>IF(N192="s",Y192,IF(N192="m",Z192,999))</f>
        <v>999</v>
      </c>
      <c r="F192" s="34"/>
      <c r="G192" s="35"/>
      <c r="H192" s="36"/>
      <c r="I192" s="35"/>
      <c r="J192" s="36"/>
      <c r="K192" s="37"/>
      <c r="L192" s="38"/>
      <c r="M192" s="39">
        <f>IF(AND(K192="NP",L192="NP"),"NP",IF(L192="NP",K192,IF(AND(K192="NP",L192=""),"NP",IF(K192="NP",L192,MIN(K192:L192)))))</f>
        <v>0</v>
      </c>
      <c r="N192" s="40">
        <f>IF(I192="","",IF(I192&gt;2000,"s","m"))</f>
      </c>
      <c r="O192" s="9"/>
      <c r="P192" s="15">
        <f t="shared" si="43"/>
        <v>9999</v>
      </c>
      <c r="Q192" s="15">
        <f t="shared" si="44"/>
        <v>9999</v>
      </c>
      <c r="R192" s="15">
        <f t="shared" si="45"/>
        <v>9999</v>
      </c>
      <c r="S192" s="15">
        <f t="shared" si="46"/>
        <v>9999</v>
      </c>
      <c r="T192" s="16">
        <f t="shared" si="47"/>
        <v>58000</v>
      </c>
      <c r="U192" s="16">
        <f t="shared" si="48"/>
        <v>52000</v>
      </c>
      <c r="V192" s="16">
        <f t="shared" si="49"/>
        <v>109</v>
      </c>
      <c r="W192" s="10">
        <f t="shared" si="50"/>
        <v>99999</v>
      </c>
      <c r="X192" s="10">
        <f t="shared" si="51"/>
        <v>99999</v>
      </c>
      <c r="Y192" s="10">
        <f t="shared" si="52"/>
        <v>58</v>
      </c>
      <c r="Z192" s="10">
        <f t="shared" si="53"/>
        <v>52</v>
      </c>
      <c r="AA192" s="10">
        <f t="shared" si="60"/>
        <v>99999.000192</v>
      </c>
      <c r="AB192" s="10">
        <f t="shared" si="60"/>
        <v>99999.000192</v>
      </c>
      <c r="AC192" s="10">
        <f t="shared" si="54"/>
        <v>186</v>
      </c>
      <c r="AD192" s="10">
        <f t="shared" si="55"/>
        <v>186</v>
      </c>
      <c r="AE192" s="10">
        <f t="shared" si="56"/>
        <v>99999.000192</v>
      </c>
      <c r="AF192" s="10">
        <f t="shared" si="57"/>
        <v>99999.000192</v>
      </c>
      <c r="AG192" s="10">
        <f t="shared" si="58"/>
        <v>186</v>
      </c>
      <c r="AH192" s="10">
        <f t="shared" si="59"/>
        <v>186</v>
      </c>
    </row>
    <row r="193" spans="1:34" s="5" customFormat="1" ht="12.75">
      <c r="A193" s="5">
        <f>IF(N193="s",AC193,999)</f>
        <v>999</v>
      </c>
      <c r="B193" s="5">
        <f>IF(N193="m",AD193,999)</f>
        <v>999</v>
      </c>
      <c r="C193" s="5">
        <f>IF(N193="s",AG193,999)</f>
        <v>999</v>
      </c>
      <c r="D193" s="5">
        <f>IF(N193="m",AH193,999)</f>
        <v>999</v>
      </c>
      <c r="E193" s="25">
        <f>IF(N193="s",Y193,IF(N193="m",Z193,999))</f>
        <v>999</v>
      </c>
      <c r="F193" s="26"/>
      <c r="G193" s="27"/>
      <c r="H193" s="28"/>
      <c r="I193" s="27"/>
      <c r="J193" s="28"/>
      <c r="K193" s="29"/>
      <c r="L193" s="30"/>
      <c r="M193" s="31">
        <f>IF(AND(K193="NP",L193="NP"),"NP",IF(L193="NP",K193,IF(AND(K193="NP",L193=""),"NP",IF(K193="NP",L193,MIN(K193:L193)))))</f>
        <v>0</v>
      </c>
      <c r="N193" s="32">
        <f>IF(I193="","",IF(I193&gt;2000,"s","m"))</f>
      </c>
      <c r="O193" s="9"/>
      <c r="P193" s="15">
        <f t="shared" si="43"/>
        <v>9999</v>
      </c>
      <c r="Q193" s="15">
        <f t="shared" si="44"/>
        <v>9999</v>
      </c>
      <c r="R193" s="15">
        <f t="shared" si="45"/>
        <v>9999</v>
      </c>
      <c r="S193" s="15">
        <f t="shared" si="46"/>
        <v>9999</v>
      </c>
      <c r="T193" s="16">
        <f t="shared" si="47"/>
        <v>58000</v>
      </c>
      <c r="U193" s="16">
        <f t="shared" si="48"/>
        <v>52000</v>
      </c>
      <c r="V193" s="16">
        <f t="shared" si="49"/>
        <v>109</v>
      </c>
      <c r="W193" s="10">
        <f t="shared" si="50"/>
        <v>99999</v>
      </c>
      <c r="X193" s="10">
        <f t="shared" si="51"/>
        <v>99999</v>
      </c>
      <c r="Y193" s="10">
        <f t="shared" si="52"/>
        <v>58</v>
      </c>
      <c r="Z193" s="10">
        <f t="shared" si="53"/>
        <v>52</v>
      </c>
      <c r="AA193" s="10">
        <f t="shared" si="60"/>
        <v>99999.000193</v>
      </c>
      <c r="AB193" s="10">
        <f t="shared" si="60"/>
        <v>99999.000193</v>
      </c>
      <c r="AC193" s="10">
        <f t="shared" si="54"/>
        <v>187</v>
      </c>
      <c r="AD193" s="10">
        <f t="shared" si="55"/>
        <v>187</v>
      </c>
      <c r="AE193" s="10">
        <f t="shared" si="56"/>
        <v>99999.000193</v>
      </c>
      <c r="AF193" s="10">
        <f t="shared" si="57"/>
        <v>99999.000193</v>
      </c>
      <c r="AG193" s="10">
        <f t="shared" si="58"/>
        <v>187</v>
      </c>
      <c r="AH193" s="10">
        <f t="shared" si="59"/>
        <v>187</v>
      </c>
    </row>
    <row r="194" spans="1:34" s="5" customFormat="1" ht="12.75">
      <c r="A194" s="5">
        <f>IF(N194="s",AC194,999)</f>
        <v>999</v>
      </c>
      <c r="B194" s="5">
        <f>IF(N194="m",AD194,999)</f>
        <v>999</v>
      </c>
      <c r="C194" s="5">
        <f>IF(N194="s",AG194,999)</f>
        <v>999</v>
      </c>
      <c r="D194" s="5">
        <f>IF(N194="m",AH194,999)</f>
        <v>999</v>
      </c>
      <c r="E194" s="41">
        <f>IF(N194="s",Y194,IF(N194="m",Z194,999))</f>
        <v>999</v>
      </c>
      <c r="F194" s="42"/>
      <c r="G194" s="43"/>
      <c r="H194" s="44"/>
      <c r="I194" s="43"/>
      <c r="J194" s="44"/>
      <c r="K194" s="47"/>
      <c r="L194" s="45"/>
      <c r="M194" s="46">
        <f>IF(AND(K194="NP",L194="NP"),"NP",IF(L194="NP",K194,IF(AND(K194="NP",L194=""),"NP",IF(K194="NP",L194,MIN(K194:L194)))))</f>
        <v>0</v>
      </c>
      <c r="N194" s="48">
        <f>IF(I194="","",IF(I194&gt;2000,"s","m"))</f>
      </c>
      <c r="O194" s="9"/>
      <c r="P194" s="15">
        <f t="shared" si="43"/>
        <v>9999</v>
      </c>
      <c r="Q194" s="15">
        <f t="shared" si="44"/>
        <v>9999</v>
      </c>
      <c r="R194" s="15">
        <f t="shared" si="45"/>
        <v>9999</v>
      </c>
      <c r="S194" s="15">
        <f t="shared" si="46"/>
        <v>9999</v>
      </c>
      <c r="T194" s="16">
        <f t="shared" si="47"/>
        <v>58000</v>
      </c>
      <c r="U194" s="16">
        <f t="shared" si="48"/>
        <v>52000</v>
      </c>
      <c r="V194" s="16">
        <f t="shared" si="49"/>
        <v>109</v>
      </c>
      <c r="W194" s="10">
        <f t="shared" si="50"/>
        <v>99999</v>
      </c>
      <c r="X194" s="10">
        <f t="shared" si="51"/>
        <v>99999</v>
      </c>
      <c r="Y194" s="10">
        <f t="shared" si="52"/>
        <v>58</v>
      </c>
      <c r="Z194" s="10">
        <f t="shared" si="53"/>
        <v>52</v>
      </c>
      <c r="AA194" s="10">
        <f t="shared" si="60"/>
        <v>99999.000194</v>
      </c>
      <c r="AB194" s="10">
        <f t="shared" si="60"/>
        <v>99999.000194</v>
      </c>
      <c r="AC194" s="10">
        <f t="shared" si="54"/>
        <v>188</v>
      </c>
      <c r="AD194" s="10">
        <f t="shared" si="55"/>
        <v>188</v>
      </c>
      <c r="AE194" s="10">
        <f t="shared" si="56"/>
        <v>99999.000194</v>
      </c>
      <c r="AF194" s="10">
        <f t="shared" si="57"/>
        <v>99999.000194</v>
      </c>
      <c r="AG194" s="10">
        <f t="shared" si="58"/>
        <v>188</v>
      </c>
      <c r="AH194" s="10">
        <f t="shared" si="59"/>
        <v>188</v>
      </c>
    </row>
    <row r="195" spans="1:34" s="5" customFormat="1" ht="13.5" thickBot="1">
      <c r="A195" s="5">
        <f>IF(N195="s",AC195,999)</f>
        <v>999</v>
      </c>
      <c r="B195" s="5">
        <f>IF(N195="m",AD195,999)</f>
        <v>999</v>
      </c>
      <c r="C195" s="5">
        <f>IF(N195="s",AG195,999)</f>
        <v>999</v>
      </c>
      <c r="D195" s="5">
        <f>IF(N195="m",AH195,999)</f>
        <v>999</v>
      </c>
      <c r="E195" s="33">
        <f>IF(N195="s",Y195,IF(N195="m",Z195,999))</f>
        <v>999</v>
      </c>
      <c r="F195" s="34"/>
      <c r="G195" s="35"/>
      <c r="H195" s="36"/>
      <c r="I195" s="35"/>
      <c r="J195" s="36"/>
      <c r="K195" s="37"/>
      <c r="L195" s="38"/>
      <c r="M195" s="39">
        <f>IF(AND(K195="NP",L195="NP"),"NP",IF(L195="NP",K195,IF(AND(K195="NP",L195=""),"NP",IF(K195="NP",L195,MIN(K195:L195)))))</f>
        <v>0</v>
      </c>
      <c r="N195" s="40">
        <f>IF(I195="","",IF(I195&gt;2000,"s","m"))</f>
      </c>
      <c r="O195" s="9"/>
      <c r="P195" s="15">
        <f t="shared" si="43"/>
        <v>9999</v>
      </c>
      <c r="Q195" s="15">
        <f t="shared" si="44"/>
        <v>9999</v>
      </c>
      <c r="R195" s="15">
        <f t="shared" si="45"/>
        <v>9999</v>
      </c>
      <c r="S195" s="15">
        <f t="shared" si="46"/>
        <v>9999</v>
      </c>
      <c r="T195" s="16">
        <f t="shared" si="47"/>
        <v>58000</v>
      </c>
      <c r="U195" s="16">
        <f t="shared" si="48"/>
        <v>52000</v>
      </c>
      <c r="V195" s="16">
        <f t="shared" si="49"/>
        <v>109</v>
      </c>
      <c r="W195" s="10">
        <f t="shared" si="50"/>
        <v>99999</v>
      </c>
      <c r="X195" s="10">
        <f t="shared" si="51"/>
        <v>99999</v>
      </c>
      <c r="Y195" s="10">
        <f t="shared" si="52"/>
        <v>58</v>
      </c>
      <c r="Z195" s="10">
        <f t="shared" si="53"/>
        <v>52</v>
      </c>
      <c r="AA195" s="10">
        <f t="shared" si="60"/>
        <v>99999.000195</v>
      </c>
      <c r="AB195" s="10">
        <f t="shared" si="60"/>
        <v>99999.000195</v>
      </c>
      <c r="AC195" s="10">
        <f t="shared" si="54"/>
        <v>189</v>
      </c>
      <c r="AD195" s="10">
        <f t="shared" si="55"/>
        <v>189</v>
      </c>
      <c r="AE195" s="10">
        <f t="shared" si="56"/>
        <v>99999.000195</v>
      </c>
      <c r="AF195" s="10">
        <f t="shared" si="57"/>
        <v>99999.000195</v>
      </c>
      <c r="AG195" s="10">
        <f t="shared" si="58"/>
        <v>189</v>
      </c>
      <c r="AH195" s="10">
        <f t="shared" si="59"/>
        <v>189</v>
      </c>
    </row>
    <row r="196" spans="1:34" s="5" customFormat="1" ht="12.75">
      <c r="A196" s="5">
        <f>IF(N196="s",AC196,999)</f>
        <v>999</v>
      </c>
      <c r="B196" s="5">
        <f>IF(N196="m",AD196,999)</f>
        <v>999</v>
      </c>
      <c r="C196" s="5">
        <f>IF(N196="s",AG196,999)</f>
        <v>999</v>
      </c>
      <c r="D196" s="5">
        <f>IF(N196="m",AH196,999)</f>
        <v>999</v>
      </c>
      <c r="E196" s="25">
        <f>IF(N196="s",Y196,IF(N196="m",Z196,999))</f>
        <v>999</v>
      </c>
      <c r="F196" s="26"/>
      <c r="G196" s="27"/>
      <c r="H196" s="28"/>
      <c r="I196" s="27"/>
      <c r="J196" s="28"/>
      <c r="K196" s="29"/>
      <c r="L196" s="30"/>
      <c r="M196" s="31">
        <f>IF(AND(K196="NP",L196="NP"),"NP",IF(L196="NP",K196,IF(AND(K196="NP",L196=""),"NP",IF(K196="NP",L196,MIN(K196:L196)))))</f>
        <v>0</v>
      </c>
      <c r="N196" s="32">
        <f>IF(I196="","",IF(I196&gt;2000,"s","m"))</f>
      </c>
      <c r="O196" s="9"/>
      <c r="P196" s="15">
        <f t="shared" si="43"/>
        <v>9999</v>
      </c>
      <c r="Q196" s="15">
        <f t="shared" si="44"/>
        <v>9999</v>
      </c>
      <c r="R196" s="15">
        <f t="shared" si="45"/>
        <v>9999</v>
      </c>
      <c r="S196" s="15">
        <f t="shared" si="46"/>
        <v>9999</v>
      </c>
      <c r="T196" s="16">
        <f t="shared" si="47"/>
        <v>58000</v>
      </c>
      <c r="U196" s="16">
        <f t="shared" si="48"/>
        <v>52000</v>
      </c>
      <c r="V196" s="16">
        <f t="shared" si="49"/>
        <v>109</v>
      </c>
      <c r="W196" s="10">
        <f t="shared" si="50"/>
        <v>99999</v>
      </c>
      <c r="X196" s="10">
        <f t="shared" si="51"/>
        <v>99999</v>
      </c>
      <c r="Y196" s="10">
        <f t="shared" si="52"/>
        <v>58</v>
      </c>
      <c r="Z196" s="10">
        <f t="shared" si="53"/>
        <v>52</v>
      </c>
      <c r="AA196" s="10">
        <f t="shared" si="60"/>
        <v>99999.000196</v>
      </c>
      <c r="AB196" s="10">
        <f t="shared" si="60"/>
        <v>99999.000196</v>
      </c>
      <c r="AC196" s="10">
        <f t="shared" si="54"/>
        <v>190</v>
      </c>
      <c r="AD196" s="10">
        <f t="shared" si="55"/>
        <v>190</v>
      </c>
      <c r="AE196" s="10">
        <f t="shared" si="56"/>
        <v>99999.000196</v>
      </c>
      <c r="AF196" s="10">
        <f t="shared" si="57"/>
        <v>99999.000196</v>
      </c>
      <c r="AG196" s="10">
        <f t="shared" si="58"/>
        <v>190</v>
      </c>
      <c r="AH196" s="10">
        <f t="shared" si="59"/>
        <v>190</v>
      </c>
    </row>
    <row r="197" spans="1:34" s="5" customFormat="1" ht="12.75">
      <c r="A197" s="5">
        <f>IF(N197="s",AC197,999)</f>
        <v>999</v>
      </c>
      <c r="B197" s="5">
        <f>IF(N197="m",AD197,999)</f>
        <v>999</v>
      </c>
      <c r="C197" s="5">
        <f>IF(N197="s",AG197,999)</f>
        <v>999</v>
      </c>
      <c r="D197" s="5">
        <f>IF(N197="m",AH197,999)</f>
        <v>999</v>
      </c>
      <c r="E197" s="41">
        <f>IF(N197="s",Y197,IF(N197="m",Z197,999))</f>
        <v>999</v>
      </c>
      <c r="F197" s="42"/>
      <c r="G197" s="43"/>
      <c r="H197" s="44"/>
      <c r="I197" s="43"/>
      <c r="J197" s="44"/>
      <c r="K197" s="47"/>
      <c r="L197" s="45"/>
      <c r="M197" s="46">
        <f>IF(AND(K197="NP",L197="NP"),"NP",IF(L197="NP",K197,IF(AND(K197="NP",L197=""),"NP",IF(K197="NP",L197,MIN(K197:L197)))))</f>
        <v>0</v>
      </c>
      <c r="N197" s="48">
        <f>IF(I197="","",IF(I197&gt;2000,"s","m"))</f>
      </c>
      <c r="O197" s="9"/>
      <c r="P197" s="15">
        <f t="shared" si="43"/>
        <v>9999</v>
      </c>
      <c r="Q197" s="15">
        <f t="shared" si="44"/>
        <v>9999</v>
      </c>
      <c r="R197" s="15">
        <f t="shared" si="45"/>
        <v>9999</v>
      </c>
      <c r="S197" s="15">
        <f t="shared" si="46"/>
        <v>9999</v>
      </c>
      <c r="T197" s="16">
        <f t="shared" si="47"/>
        <v>58000</v>
      </c>
      <c r="U197" s="16">
        <f t="shared" si="48"/>
        <v>52000</v>
      </c>
      <c r="V197" s="16">
        <f t="shared" si="49"/>
        <v>109</v>
      </c>
      <c r="W197" s="10">
        <f t="shared" si="50"/>
        <v>99999</v>
      </c>
      <c r="X197" s="10">
        <f t="shared" si="51"/>
        <v>99999</v>
      </c>
      <c r="Y197" s="10">
        <f t="shared" si="52"/>
        <v>58</v>
      </c>
      <c r="Z197" s="10">
        <f t="shared" si="53"/>
        <v>52</v>
      </c>
      <c r="AA197" s="10">
        <f t="shared" si="60"/>
        <v>99999.000197</v>
      </c>
      <c r="AB197" s="10">
        <f t="shared" si="60"/>
        <v>99999.000197</v>
      </c>
      <c r="AC197" s="10">
        <f t="shared" si="54"/>
        <v>191</v>
      </c>
      <c r="AD197" s="10">
        <f t="shared" si="55"/>
        <v>191</v>
      </c>
      <c r="AE197" s="10">
        <f t="shared" si="56"/>
        <v>99999.000197</v>
      </c>
      <c r="AF197" s="10">
        <f t="shared" si="57"/>
        <v>99999.000197</v>
      </c>
      <c r="AG197" s="10">
        <f t="shared" si="58"/>
        <v>191</v>
      </c>
      <c r="AH197" s="10">
        <f t="shared" si="59"/>
        <v>191</v>
      </c>
    </row>
    <row r="198" spans="1:34" s="5" customFormat="1" ht="13.5" thickBot="1">
      <c r="A198" s="5">
        <f>IF(N198="s",AC198,999)</f>
        <v>999</v>
      </c>
      <c r="B198" s="5">
        <f>IF(N198="m",AD198,999)</f>
        <v>999</v>
      </c>
      <c r="C198" s="5">
        <f>IF(N198="s",AG198,999)</f>
        <v>999</v>
      </c>
      <c r="D198" s="5">
        <f>IF(N198="m",AH198,999)</f>
        <v>999</v>
      </c>
      <c r="E198" s="33">
        <f>IF(N198="s",Y198,IF(N198="m",Z198,999))</f>
        <v>999</v>
      </c>
      <c r="F198" s="34"/>
      <c r="G198" s="35"/>
      <c r="H198" s="36"/>
      <c r="I198" s="35"/>
      <c r="J198" s="36"/>
      <c r="K198" s="37"/>
      <c r="L198" s="38"/>
      <c r="M198" s="39">
        <f>IF(AND(K198="NP",L198="NP"),"NP",IF(L198="NP",K198,IF(AND(K198="NP",L198=""),"NP",IF(K198="NP",L198,MIN(K198:L198)))))</f>
        <v>0</v>
      </c>
      <c r="N198" s="40">
        <f>IF(I198="","",IF(I198&gt;2000,"s","m"))</f>
      </c>
      <c r="O198" s="9"/>
      <c r="P198" s="15">
        <f t="shared" si="43"/>
        <v>9999</v>
      </c>
      <c r="Q198" s="15">
        <f t="shared" si="44"/>
        <v>9999</v>
      </c>
      <c r="R198" s="15">
        <f t="shared" si="45"/>
        <v>9999</v>
      </c>
      <c r="S198" s="15">
        <f t="shared" si="46"/>
        <v>9999</v>
      </c>
      <c r="T198" s="16">
        <f t="shared" si="47"/>
        <v>58000</v>
      </c>
      <c r="U198" s="16">
        <f t="shared" si="48"/>
        <v>52000</v>
      </c>
      <c r="V198" s="16">
        <f t="shared" si="49"/>
        <v>109</v>
      </c>
      <c r="W198" s="10">
        <f t="shared" si="50"/>
        <v>99999</v>
      </c>
      <c r="X198" s="10">
        <f t="shared" si="51"/>
        <v>99999</v>
      </c>
      <c r="Y198" s="10">
        <f t="shared" si="52"/>
        <v>58</v>
      </c>
      <c r="Z198" s="10">
        <f t="shared" si="53"/>
        <v>52</v>
      </c>
      <c r="AA198" s="10">
        <f t="shared" si="60"/>
        <v>99999.000198</v>
      </c>
      <c r="AB198" s="10">
        <f t="shared" si="60"/>
        <v>99999.000198</v>
      </c>
      <c r="AC198" s="10">
        <f t="shared" si="54"/>
        <v>192</v>
      </c>
      <c r="AD198" s="10">
        <f t="shared" si="55"/>
        <v>192</v>
      </c>
      <c r="AE198" s="10">
        <f t="shared" si="56"/>
        <v>99999.000198</v>
      </c>
      <c r="AF198" s="10">
        <f t="shared" si="57"/>
        <v>99999.000198</v>
      </c>
      <c r="AG198" s="10">
        <f t="shared" si="58"/>
        <v>192</v>
      </c>
      <c r="AH198" s="10">
        <f t="shared" si="59"/>
        <v>192</v>
      </c>
    </row>
    <row r="199" spans="1:34" s="5" customFormat="1" ht="12.75">
      <c r="A199" s="5">
        <f>IF(N199="s",AC199,999)</f>
        <v>999</v>
      </c>
      <c r="B199" s="5">
        <f>IF(N199="m",AD199,999)</f>
        <v>999</v>
      </c>
      <c r="C199" s="5">
        <f>IF(N199="s",AG199,999)</f>
        <v>999</v>
      </c>
      <c r="D199" s="5">
        <f>IF(N199="m",AH199,999)</f>
        <v>999</v>
      </c>
      <c r="E199" s="25">
        <f>IF(N199="s",Y199,IF(N199="m",Z199,999))</f>
        <v>999</v>
      </c>
      <c r="F199" s="26"/>
      <c r="G199" s="27"/>
      <c r="H199" s="28"/>
      <c r="I199" s="27"/>
      <c r="J199" s="28"/>
      <c r="K199" s="29"/>
      <c r="L199" s="30"/>
      <c r="M199" s="31">
        <f>IF(AND(K199="NP",L199="NP"),"NP",IF(L199="NP",K199,IF(AND(K199="NP",L199=""),"NP",IF(K199="NP",L199,MIN(K199:L199)))))</f>
        <v>0</v>
      </c>
      <c r="N199" s="32">
        <f>IF(I199="","",IF(I199&gt;2000,"s","m"))</f>
      </c>
      <c r="O199" s="9"/>
      <c r="P199" s="15">
        <f t="shared" si="43"/>
        <v>9999</v>
      </c>
      <c r="Q199" s="15">
        <f t="shared" si="44"/>
        <v>9999</v>
      </c>
      <c r="R199" s="15">
        <f t="shared" si="45"/>
        <v>9999</v>
      </c>
      <c r="S199" s="15">
        <f t="shared" si="46"/>
        <v>9999</v>
      </c>
      <c r="T199" s="16">
        <f t="shared" si="47"/>
        <v>58000</v>
      </c>
      <c r="U199" s="16">
        <f t="shared" si="48"/>
        <v>52000</v>
      </c>
      <c r="V199" s="16">
        <f t="shared" si="49"/>
        <v>109</v>
      </c>
      <c r="W199" s="10">
        <f t="shared" si="50"/>
        <v>99999</v>
      </c>
      <c r="X199" s="10">
        <f t="shared" si="51"/>
        <v>99999</v>
      </c>
      <c r="Y199" s="10">
        <f t="shared" si="52"/>
        <v>58</v>
      </c>
      <c r="Z199" s="10">
        <f t="shared" si="53"/>
        <v>52</v>
      </c>
      <c r="AA199" s="10">
        <f t="shared" si="60"/>
        <v>99999.000199</v>
      </c>
      <c r="AB199" s="10">
        <f t="shared" si="60"/>
        <v>99999.000199</v>
      </c>
      <c r="AC199" s="10">
        <f t="shared" si="54"/>
        <v>193</v>
      </c>
      <c r="AD199" s="10">
        <f t="shared" si="55"/>
        <v>193</v>
      </c>
      <c r="AE199" s="10">
        <f t="shared" si="56"/>
        <v>99999.000199</v>
      </c>
      <c r="AF199" s="10">
        <f t="shared" si="57"/>
        <v>99999.000199</v>
      </c>
      <c r="AG199" s="10">
        <f t="shared" si="58"/>
        <v>193</v>
      </c>
      <c r="AH199" s="10">
        <f t="shared" si="59"/>
        <v>193</v>
      </c>
    </row>
    <row r="200" spans="1:34" s="5" customFormat="1" ht="12.75">
      <c r="A200" s="5">
        <f>IF(N200="s",AC200,999)</f>
        <v>999</v>
      </c>
      <c r="B200" s="5">
        <f>IF(N200="m",AD200,999)</f>
        <v>999</v>
      </c>
      <c r="C200" s="5">
        <f>IF(N200="s",AG200,999)</f>
        <v>999</v>
      </c>
      <c r="D200" s="5">
        <f>IF(N200="m",AH200,999)</f>
        <v>999</v>
      </c>
      <c r="E200" s="41">
        <f>IF(N200="s",Y200,IF(N200="m",Z200,999))</f>
        <v>999</v>
      </c>
      <c r="F200" s="42"/>
      <c r="G200" s="43"/>
      <c r="H200" s="44"/>
      <c r="I200" s="43"/>
      <c r="J200" s="44"/>
      <c r="K200" s="47"/>
      <c r="L200" s="45"/>
      <c r="M200" s="46">
        <f>IF(AND(K200="NP",L200="NP"),"NP",IF(L200="NP",K200,IF(AND(K200="NP",L200=""),"NP",IF(K200="NP",L200,MIN(K200:L200)))))</f>
        <v>0</v>
      </c>
      <c r="N200" s="48">
        <f>IF(I200="","",IF(I200&gt;2000,"s","m"))</f>
      </c>
      <c r="O200" s="9"/>
      <c r="P200" s="15">
        <f aca="true" t="shared" si="61" ref="P200:P206">IF(M200=0,9999,IF(M200="NP",999,M200))</f>
        <v>9999</v>
      </c>
      <c r="Q200" s="15">
        <f aca="true" t="shared" si="62" ref="Q200:Q206">IF(M200=0,9999,IF(M200="NP",999,IF(OR(K200="NP",L200="NP"),MIN(K200:L200)+500,K200+L200)))</f>
        <v>9999</v>
      </c>
      <c r="R200" s="15">
        <f aca="true" t="shared" si="63" ref="R200:R206">IF(N200="s",P200,9999)</f>
        <v>9999</v>
      </c>
      <c r="S200" s="15">
        <f aca="true" t="shared" si="64" ref="S200:S206">IF(N200="m",P200,9999)</f>
        <v>9999</v>
      </c>
      <c r="T200" s="16">
        <f aca="true" t="shared" si="65" ref="T200:T206">RANK(R200,$R$7:$R$206,1)*1000</f>
        <v>58000</v>
      </c>
      <c r="U200" s="16">
        <f aca="true" t="shared" si="66" ref="U200:U206">RANK(S200,$S$7:$S$206,1)*1000</f>
        <v>52000</v>
      </c>
      <c r="V200" s="16">
        <f aca="true" t="shared" si="67" ref="V200:V206">RANK(Q200,$Q$7:$Q$206,1)</f>
        <v>109</v>
      </c>
      <c r="W200" s="10">
        <f aca="true" t="shared" si="68" ref="W200:W206">IF(N200="s",V200+T200,99999)</f>
        <v>99999</v>
      </c>
      <c r="X200" s="10">
        <f aca="true" t="shared" si="69" ref="X200:X206">IF(N200="m",V200+U200,99999)</f>
        <v>99999</v>
      </c>
      <c r="Y200" s="10">
        <f aca="true" t="shared" si="70" ref="Y200:Y206">RANK(W200,$W$7:$W$206,1)</f>
        <v>58</v>
      </c>
      <c r="Z200" s="10">
        <f aca="true" t="shared" si="71" ref="Z200:Z206">RANK(X200,$X$7:$X$206,1)</f>
        <v>52</v>
      </c>
      <c r="AA200" s="10">
        <f t="shared" si="60"/>
        <v>99999.0002</v>
      </c>
      <c r="AB200" s="10">
        <f t="shared" si="60"/>
        <v>99999.0002</v>
      </c>
      <c r="AC200" s="10">
        <f aca="true" t="shared" si="72" ref="AC200:AC206">RANK(AA200,$AA$7:$AA$206,1)</f>
        <v>194</v>
      </c>
      <c r="AD200" s="10">
        <f aca="true" t="shared" si="73" ref="AD200:AD206">RANK(AB200,$AB$7:$AB$206,1)</f>
        <v>194</v>
      </c>
      <c r="AE200" s="10">
        <f aca="true" t="shared" si="74" ref="AE200:AE206">IF(OR(O200="d",O200="x"),999999,W200+ROW()*0.000001)</f>
        <v>99999.0002</v>
      </c>
      <c r="AF200" s="10">
        <f aca="true" t="shared" si="75" ref="AF200:AF206">IF(OR(O200="m",O200="x"),999999,X200+ROW()*0.000001)</f>
        <v>99999.0002</v>
      </c>
      <c r="AG200" s="10">
        <f aca="true" t="shared" si="76" ref="AG200:AG206">RANK(AE200,$AE$7:$AE$206,1)</f>
        <v>194</v>
      </c>
      <c r="AH200" s="10">
        <f aca="true" t="shared" si="77" ref="AH200:AH206">RANK(AF200,$AF$7:$AF$206,1)</f>
        <v>194</v>
      </c>
    </row>
    <row r="201" spans="1:34" s="5" customFormat="1" ht="13.5" thickBot="1">
      <c r="A201" s="5">
        <f>IF(N201="s",AC201,999)</f>
        <v>999</v>
      </c>
      <c r="B201" s="5">
        <f>IF(N201="m",AD201,999)</f>
        <v>999</v>
      </c>
      <c r="C201" s="5">
        <f>IF(N201="s",AG201,999)</f>
        <v>999</v>
      </c>
      <c r="D201" s="5">
        <f>IF(N201="m",AH201,999)</f>
        <v>999</v>
      </c>
      <c r="E201" s="33">
        <f>IF(N201="s",Y201,IF(N201="m",Z201,999))</f>
        <v>999</v>
      </c>
      <c r="F201" s="34"/>
      <c r="G201" s="35"/>
      <c r="H201" s="36"/>
      <c r="I201" s="35"/>
      <c r="J201" s="36"/>
      <c r="K201" s="37"/>
      <c r="L201" s="38"/>
      <c r="M201" s="39">
        <f>IF(AND(K201="NP",L201="NP"),"NP",IF(L201="NP",K201,IF(AND(K201="NP",L201=""),"NP",IF(K201="NP",L201,MIN(K201:L201)))))</f>
        <v>0</v>
      </c>
      <c r="N201" s="40">
        <f>IF(I201="","",IF(I201&gt;2000,"s","m"))</f>
      </c>
      <c r="O201" s="9"/>
      <c r="P201" s="15">
        <f t="shared" si="61"/>
        <v>9999</v>
      </c>
      <c r="Q201" s="15">
        <f t="shared" si="62"/>
        <v>9999</v>
      </c>
      <c r="R201" s="15">
        <f t="shared" si="63"/>
        <v>9999</v>
      </c>
      <c r="S201" s="15">
        <f t="shared" si="64"/>
        <v>9999</v>
      </c>
      <c r="T201" s="16">
        <f t="shared" si="65"/>
        <v>58000</v>
      </c>
      <c r="U201" s="16">
        <f t="shared" si="66"/>
        <v>52000</v>
      </c>
      <c r="V201" s="16">
        <f t="shared" si="67"/>
        <v>109</v>
      </c>
      <c r="W201" s="10">
        <f t="shared" si="68"/>
        <v>99999</v>
      </c>
      <c r="X201" s="10">
        <f t="shared" si="69"/>
        <v>99999</v>
      </c>
      <c r="Y201" s="10">
        <f t="shared" si="70"/>
        <v>58</v>
      </c>
      <c r="Z201" s="10">
        <f t="shared" si="71"/>
        <v>52</v>
      </c>
      <c r="AA201" s="10">
        <f t="shared" si="60"/>
        <v>99999.000201</v>
      </c>
      <c r="AB201" s="10">
        <f t="shared" si="60"/>
        <v>99999.000201</v>
      </c>
      <c r="AC201" s="10">
        <f t="shared" si="72"/>
        <v>195</v>
      </c>
      <c r="AD201" s="10">
        <f t="shared" si="73"/>
        <v>195</v>
      </c>
      <c r="AE201" s="10">
        <f t="shared" si="74"/>
        <v>99999.000201</v>
      </c>
      <c r="AF201" s="10">
        <f t="shared" si="75"/>
        <v>99999.000201</v>
      </c>
      <c r="AG201" s="10">
        <f t="shared" si="76"/>
        <v>195</v>
      </c>
      <c r="AH201" s="10">
        <f t="shared" si="77"/>
        <v>195</v>
      </c>
    </row>
    <row r="202" spans="1:34" s="5" customFormat="1" ht="12.75">
      <c r="A202" s="5">
        <f>IF(N202="s",AC202,999)</f>
        <v>999</v>
      </c>
      <c r="B202" s="5">
        <f>IF(N202="m",AD202,999)</f>
        <v>999</v>
      </c>
      <c r="C202" s="5">
        <f>IF(N202="s",AG202,999)</f>
        <v>999</v>
      </c>
      <c r="D202" s="5">
        <f>IF(N202="m",AH202,999)</f>
        <v>999</v>
      </c>
      <c r="E202" s="25">
        <f>IF(N202="s",Y202,IF(N202="m",Z202,999))</f>
        <v>999</v>
      </c>
      <c r="F202" s="26"/>
      <c r="G202" s="27"/>
      <c r="H202" s="28"/>
      <c r="I202" s="27"/>
      <c r="J202" s="28"/>
      <c r="K202" s="29"/>
      <c r="L202" s="30"/>
      <c r="M202" s="31">
        <f>IF(AND(K202="NP",L202="NP"),"NP",IF(L202="NP",K202,IF(AND(K202="NP",L202=""),"NP",IF(K202="NP",L202,MIN(K202:L202)))))</f>
        <v>0</v>
      </c>
      <c r="N202" s="32">
        <f>IF(I202="","",IF(I202&gt;2000,"s","m"))</f>
      </c>
      <c r="O202" s="9"/>
      <c r="P202" s="15">
        <f t="shared" si="61"/>
        <v>9999</v>
      </c>
      <c r="Q202" s="15">
        <f t="shared" si="62"/>
        <v>9999</v>
      </c>
      <c r="R202" s="15">
        <f t="shared" si="63"/>
        <v>9999</v>
      </c>
      <c r="S202" s="15">
        <f t="shared" si="64"/>
        <v>9999</v>
      </c>
      <c r="T202" s="16">
        <f t="shared" si="65"/>
        <v>58000</v>
      </c>
      <c r="U202" s="16">
        <f t="shared" si="66"/>
        <v>52000</v>
      </c>
      <c r="V202" s="16">
        <f t="shared" si="67"/>
        <v>109</v>
      </c>
      <c r="W202" s="10">
        <f t="shared" si="68"/>
        <v>99999</v>
      </c>
      <c r="X202" s="10">
        <f t="shared" si="69"/>
        <v>99999</v>
      </c>
      <c r="Y202" s="10">
        <f t="shared" si="70"/>
        <v>58</v>
      </c>
      <c r="Z202" s="10">
        <f t="shared" si="71"/>
        <v>52</v>
      </c>
      <c r="AA202" s="10">
        <f t="shared" si="60"/>
        <v>99999.000202</v>
      </c>
      <c r="AB202" s="10">
        <f t="shared" si="60"/>
        <v>99999.000202</v>
      </c>
      <c r="AC202" s="10">
        <f t="shared" si="72"/>
        <v>196</v>
      </c>
      <c r="AD202" s="10">
        <f t="shared" si="73"/>
        <v>196</v>
      </c>
      <c r="AE202" s="10">
        <f t="shared" si="74"/>
        <v>99999.000202</v>
      </c>
      <c r="AF202" s="10">
        <f t="shared" si="75"/>
        <v>99999.000202</v>
      </c>
      <c r="AG202" s="10">
        <f t="shared" si="76"/>
        <v>196</v>
      </c>
      <c r="AH202" s="10">
        <f t="shared" si="77"/>
        <v>196</v>
      </c>
    </row>
    <row r="203" spans="1:34" s="5" customFormat="1" ht="12.75">
      <c r="A203" s="5">
        <f>IF(N203="s",AC203,999)</f>
        <v>999</v>
      </c>
      <c r="B203" s="5">
        <f>IF(N203="m",AD203,999)</f>
        <v>999</v>
      </c>
      <c r="C203" s="5">
        <f>IF(N203="s",AG203,999)</f>
        <v>999</v>
      </c>
      <c r="D203" s="5">
        <f>IF(N203="m",AH203,999)</f>
        <v>999</v>
      </c>
      <c r="E203" s="41">
        <f>IF(N203="s",Y203,IF(N203="m",Z203,999))</f>
        <v>999</v>
      </c>
      <c r="F203" s="42"/>
      <c r="G203" s="43"/>
      <c r="H203" s="44"/>
      <c r="I203" s="43"/>
      <c r="J203" s="44"/>
      <c r="K203" s="47"/>
      <c r="L203" s="45"/>
      <c r="M203" s="46">
        <f>IF(AND(K203="NP",L203="NP"),"NP",IF(L203="NP",K203,IF(AND(K203="NP",L203=""),"NP",IF(K203="NP",L203,MIN(K203:L203)))))</f>
        <v>0</v>
      </c>
      <c r="N203" s="48">
        <f>IF(I203="","",IF(I203&gt;2000,"s","m"))</f>
      </c>
      <c r="O203" s="9"/>
      <c r="P203" s="15">
        <f t="shared" si="61"/>
        <v>9999</v>
      </c>
      <c r="Q203" s="15">
        <f t="shared" si="62"/>
        <v>9999</v>
      </c>
      <c r="R203" s="15">
        <f t="shared" si="63"/>
        <v>9999</v>
      </c>
      <c r="S203" s="15">
        <f t="shared" si="64"/>
        <v>9999</v>
      </c>
      <c r="T203" s="16">
        <f t="shared" si="65"/>
        <v>58000</v>
      </c>
      <c r="U203" s="16">
        <f t="shared" si="66"/>
        <v>52000</v>
      </c>
      <c r="V203" s="16">
        <f t="shared" si="67"/>
        <v>109</v>
      </c>
      <c r="W203" s="10">
        <f t="shared" si="68"/>
        <v>99999</v>
      </c>
      <c r="X203" s="10">
        <f t="shared" si="69"/>
        <v>99999</v>
      </c>
      <c r="Y203" s="10">
        <f t="shared" si="70"/>
        <v>58</v>
      </c>
      <c r="Z203" s="10">
        <f t="shared" si="71"/>
        <v>52</v>
      </c>
      <c r="AA203" s="10">
        <f t="shared" si="60"/>
        <v>99999.000203</v>
      </c>
      <c r="AB203" s="10">
        <f t="shared" si="60"/>
        <v>99999.000203</v>
      </c>
      <c r="AC203" s="10">
        <f t="shared" si="72"/>
        <v>197</v>
      </c>
      <c r="AD203" s="10">
        <f t="shared" si="73"/>
        <v>197</v>
      </c>
      <c r="AE203" s="10">
        <f t="shared" si="74"/>
        <v>99999.000203</v>
      </c>
      <c r="AF203" s="10">
        <f t="shared" si="75"/>
        <v>99999.000203</v>
      </c>
      <c r="AG203" s="10">
        <f t="shared" si="76"/>
        <v>197</v>
      </c>
      <c r="AH203" s="10">
        <f t="shared" si="77"/>
        <v>197</v>
      </c>
    </row>
    <row r="204" spans="1:34" s="5" customFormat="1" ht="13.5" thickBot="1">
      <c r="A204" s="5">
        <f>IF(N204="s",AC204,999)</f>
        <v>999</v>
      </c>
      <c r="B204" s="5">
        <f>IF(N204="m",AD204,999)</f>
        <v>999</v>
      </c>
      <c r="C204" s="5">
        <f>IF(N204="s",AG204,999)</f>
        <v>999</v>
      </c>
      <c r="D204" s="5">
        <f>IF(N204="m",AH204,999)</f>
        <v>999</v>
      </c>
      <c r="E204" s="33">
        <f>IF(N204="s",Y204,IF(N204="m",Z204,999))</f>
        <v>999</v>
      </c>
      <c r="F204" s="34"/>
      <c r="G204" s="35"/>
      <c r="H204" s="36"/>
      <c r="I204" s="35"/>
      <c r="J204" s="36"/>
      <c r="K204" s="37"/>
      <c r="L204" s="38"/>
      <c r="M204" s="39">
        <f>IF(AND(K204="NP",L204="NP"),"NP",IF(L204="NP",K204,IF(AND(K204="NP",L204=""),"NP",IF(K204="NP",L204,MIN(K204:L204)))))</f>
        <v>0</v>
      </c>
      <c r="N204" s="40">
        <f>IF(I204="","",IF(I204&gt;2000,"s","m"))</f>
      </c>
      <c r="O204" s="9"/>
      <c r="P204" s="15">
        <f t="shared" si="61"/>
        <v>9999</v>
      </c>
      <c r="Q204" s="15">
        <f t="shared" si="62"/>
        <v>9999</v>
      </c>
      <c r="R204" s="15">
        <f t="shared" si="63"/>
        <v>9999</v>
      </c>
      <c r="S204" s="15">
        <f t="shared" si="64"/>
        <v>9999</v>
      </c>
      <c r="T204" s="16">
        <f t="shared" si="65"/>
        <v>58000</v>
      </c>
      <c r="U204" s="16">
        <f t="shared" si="66"/>
        <v>52000</v>
      </c>
      <c r="V204" s="16">
        <f t="shared" si="67"/>
        <v>109</v>
      </c>
      <c r="W204" s="10">
        <f t="shared" si="68"/>
        <v>99999</v>
      </c>
      <c r="X204" s="10">
        <f t="shared" si="69"/>
        <v>99999</v>
      </c>
      <c r="Y204" s="10">
        <f t="shared" si="70"/>
        <v>58</v>
      </c>
      <c r="Z204" s="10">
        <f t="shared" si="71"/>
        <v>52</v>
      </c>
      <c r="AA204" s="10">
        <f t="shared" si="60"/>
        <v>99999.000204</v>
      </c>
      <c r="AB204" s="10">
        <f t="shared" si="60"/>
        <v>99999.000204</v>
      </c>
      <c r="AC204" s="10">
        <f t="shared" si="72"/>
        <v>198</v>
      </c>
      <c r="AD204" s="10">
        <f t="shared" si="73"/>
        <v>198</v>
      </c>
      <c r="AE204" s="10">
        <f t="shared" si="74"/>
        <v>99999.000204</v>
      </c>
      <c r="AF204" s="10">
        <f t="shared" si="75"/>
        <v>99999.000204</v>
      </c>
      <c r="AG204" s="10">
        <f t="shared" si="76"/>
        <v>198</v>
      </c>
      <c r="AH204" s="10">
        <f t="shared" si="77"/>
        <v>198</v>
      </c>
    </row>
    <row r="205" spans="1:34" s="5" customFormat="1" ht="12.75">
      <c r="A205" s="5">
        <f>IF(N205="s",AC205,999)</f>
        <v>999</v>
      </c>
      <c r="B205" s="5">
        <f>IF(N205="m",AD205,999)</f>
        <v>999</v>
      </c>
      <c r="C205" s="5">
        <f>IF(N205="s",AG205,999)</f>
        <v>999</v>
      </c>
      <c r="D205" s="5">
        <f>IF(N205="m",AH205,999)</f>
        <v>999</v>
      </c>
      <c r="E205" s="41">
        <f>IF(N205="s",Y205,IF(N205="m",Z205,999))</f>
        <v>999</v>
      </c>
      <c r="F205" s="42"/>
      <c r="G205" s="43"/>
      <c r="H205" s="44"/>
      <c r="I205" s="43"/>
      <c r="J205" s="44"/>
      <c r="K205" s="47"/>
      <c r="L205" s="45"/>
      <c r="M205" s="46">
        <f>IF(AND(K205="NP",L205="NP"),"NP",IF(L205="NP",K205,IF(AND(K205="NP",L205=""),"NP",IF(K205="NP",L205,MIN(K205:L205)))))</f>
        <v>0</v>
      </c>
      <c r="N205" s="48">
        <f>IF(I205="","",IF(I205&gt;2000,"s","m"))</f>
      </c>
      <c r="O205" s="9"/>
      <c r="P205" s="15">
        <f t="shared" si="61"/>
        <v>9999</v>
      </c>
      <c r="Q205" s="15">
        <f t="shared" si="62"/>
        <v>9999</v>
      </c>
      <c r="R205" s="15">
        <f t="shared" si="63"/>
        <v>9999</v>
      </c>
      <c r="S205" s="15">
        <f t="shared" si="64"/>
        <v>9999</v>
      </c>
      <c r="T205" s="16">
        <f t="shared" si="65"/>
        <v>58000</v>
      </c>
      <c r="U205" s="16">
        <f t="shared" si="66"/>
        <v>52000</v>
      </c>
      <c r="V205" s="16">
        <f t="shared" si="67"/>
        <v>109</v>
      </c>
      <c r="W205" s="10">
        <f t="shared" si="68"/>
        <v>99999</v>
      </c>
      <c r="X205" s="10">
        <f t="shared" si="69"/>
        <v>99999</v>
      </c>
      <c r="Y205" s="10">
        <f t="shared" si="70"/>
        <v>58</v>
      </c>
      <c r="Z205" s="10">
        <f t="shared" si="71"/>
        <v>52</v>
      </c>
      <c r="AA205" s="10">
        <f t="shared" si="60"/>
        <v>99999.000205</v>
      </c>
      <c r="AB205" s="10">
        <f t="shared" si="60"/>
        <v>99999.000205</v>
      </c>
      <c r="AC205" s="10">
        <f t="shared" si="72"/>
        <v>199</v>
      </c>
      <c r="AD205" s="10">
        <f t="shared" si="73"/>
        <v>199</v>
      </c>
      <c r="AE205" s="10">
        <f t="shared" si="74"/>
        <v>99999.000205</v>
      </c>
      <c r="AF205" s="10">
        <f t="shared" si="75"/>
        <v>99999.000205</v>
      </c>
      <c r="AG205" s="10">
        <f t="shared" si="76"/>
        <v>199</v>
      </c>
      <c r="AH205" s="10">
        <f t="shared" si="77"/>
        <v>199</v>
      </c>
    </row>
    <row r="206" spans="1:34" s="5" customFormat="1" ht="13.5" thickBot="1">
      <c r="A206" s="5">
        <f>IF(N206="s",AC206,999)</f>
        <v>999</v>
      </c>
      <c r="B206" s="5">
        <f>IF(N206="m",AD206,999)</f>
        <v>999</v>
      </c>
      <c r="C206" s="5">
        <f>IF(N206="s",AG206,999)</f>
        <v>999</v>
      </c>
      <c r="D206" s="5">
        <f>IF(N206="m",AH206,999)</f>
        <v>999</v>
      </c>
      <c r="E206" s="33">
        <f>IF(N206="s",Y206,IF(N206="m",Z206,999))</f>
        <v>999</v>
      </c>
      <c r="F206" s="34"/>
      <c r="G206" s="35"/>
      <c r="H206" s="36"/>
      <c r="I206" s="35"/>
      <c r="J206" s="36"/>
      <c r="K206" s="37"/>
      <c r="L206" s="38"/>
      <c r="M206" s="39">
        <f>IF(AND(K206="NP",L206="NP"),"NP",IF(L206="NP",K206,IF(AND(K206="NP",L206=""),"NP",IF(K206="NP",L206,MIN(K206:L206)))))</f>
        <v>0</v>
      </c>
      <c r="N206" s="40">
        <f>IF(I206="","",IF(I206&gt;2000,"s","m"))</f>
      </c>
      <c r="O206" s="9"/>
      <c r="P206" s="15">
        <f t="shared" si="61"/>
        <v>9999</v>
      </c>
      <c r="Q206" s="15">
        <f t="shared" si="62"/>
        <v>9999</v>
      </c>
      <c r="R206" s="15">
        <f t="shared" si="63"/>
        <v>9999</v>
      </c>
      <c r="S206" s="15">
        <f t="shared" si="64"/>
        <v>9999</v>
      </c>
      <c r="T206" s="16">
        <f t="shared" si="65"/>
        <v>58000</v>
      </c>
      <c r="U206" s="16">
        <f t="shared" si="66"/>
        <v>52000</v>
      </c>
      <c r="V206" s="16">
        <f t="shared" si="67"/>
        <v>109</v>
      </c>
      <c r="W206" s="10">
        <f t="shared" si="68"/>
        <v>99999</v>
      </c>
      <c r="X206" s="10">
        <f t="shared" si="69"/>
        <v>99999</v>
      </c>
      <c r="Y206" s="10">
        <f t="shared" si="70"/>
        <v>58</v>
      </c>
      <c r="Z206" s="10">
        <f t="shared" si="71"/>
        <v>52</v>
      </c>
      <c r="AA206" s="10">
        <f t="shared" si="60"/>
        <v>99999.000206</v>
      </c>
      <c r="AB206" s="10">
        <f t="shared" si="60"/>
        <v>99999.000206</v>
      </c>
      <c r="AC206" s="10">
        <f t="shared" si="72"/>
        <v>200</v>
      </c>
      <c r="AD206" s="10">
        <f t="shared" si="73"/>
        <v>200</v>
      </c>
      <c r="AE206" s="10">
        <f t="shared" si="74"/>
        <v>99999.000206</v>
      </c>
      <c r="AF206" s="10">
        <f t="shared" si="75"/>
        <v>99999.000206</v>
      </c>
      <c r="AG206" s="10">
        <f t="shared" si="76"/>
        <v>200</v>
      </c>
      <c r="AH206" s="10">
        <f t="shared" si="77"/>
        <v>200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B1">
      <selection activeCell="B1" sqref="B1:J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95" t="s">
        <v>2</v>
      </c>
      <c r="C1" s="95"/>
      <c r="D1" s="95"/>
      <c r="E1" s="95"/>
      <c r="F1" s="95"/>
      <c r="G1" s="95"/>
      <c r="H1" s="95"/>
      <c r="I1" s="95"/>
      <c r="J1" s="95"/>
    </row>
    <row r="2" spans="2:10" ht="22.5">
      <c r="B2" s="96" t="str">
        <f>'Základní kolo'!E2</f>
        <v>Český pohár 2019 - Pražský pohár</v>
      </c>
      <c r="C2" s="96"/>
      <c r="D2" s="96"/>
      <c r="E2" s="96"/>
      <c r="F2" s="96"/>
      <c r="G2" s="96"/>
      <c r="H2" s="96"/>
      <c r="I2" s="96"/>
      <c r="J2" s="96"/>
    </row>
    <row r="3" spans="2:10" ht="18" customHeight="1">
      <c r="B3" s="96" t="str">
        <f>'Základní kolo'!E3</f>
        <v>28. 4. 2019 - Praha - Radotín</v>
      </c>
      <c r="C3" s="96"/>
      <c r="D3" s="96"/>
      <c r="E3" s="96"/>
      <c r="F3" s="96"/>
      <c r="G3" s="96"/>
      <c r="H3" s="96"/>
      <c r="I3" s="96"/>
      <c r="J3" s="96"/>
    </row>
    <row r="4" spans="2:10" s="5" customFormat="1" ht="8.2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34</v>
      </c>
      <c r="F5" s="10"/>
      <c r="G5" s="11"/>
      <c r="H5" s="97"/>
      <c r="I5" s="97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kolo'!$B$7:$M$206,4,FALSE)),"",VLOOKUP($A7,'Základní kolo'!$B$7:$M$206,4,FALSE))</f>
        <v>1</v>
      </c>
      <c r="C7" s="26">
        <f>IF(ISERROR(VLOOKUP($A7,'Základní kolo'!$B$7:$M$206,5,FALSE)),"",VLOOKUP($A7,'Základní kolo'!$B$7:$M$206,5,FALSE))</f>
        <v>71</v>
      </c>
      <c r="D7" s="27">
        <f>IF(ISERROR(VLOOKUP($A7,'Základní kolo'!$B$7:$M$206,6,FALSE)),"",VLOOKUP($A7,'Základní kolo'!$B$7:$M$206,6,FALSE))</f>
        <v>6792</v>
      </c>
      <c r="E7" s="28" t="str">
        <f>IF(ISERROR(VLOOKUP($A7,'Základní kolo'!$B$7:$M$206,7,FALSE)),"",VLOOKUP($A7,'Základní kolo'!$B$7:$M$206,7,FALSE))</f>
        <v>Jiroušová Šárka</v>
      </c>
      <c r="F7" s="27">
        <f>IF(ISERROR(VLOOKUP($A7,'Základní kolo'!$B$7:$M$206,8,FALSE)),"",VLOOKUP($A7,'Základní kolo'!$B$7:$M$206,8,FALSE))</f>
        <v>1993</v>
      </c>
      <c r="G7" s="28" t="str">
        <f>IF(ISERROR(VLOOKUP($A7,'Základní kolo'!$B$7:$M$206,9,FALSE)),"",VLOOKUP($A7,'Základní kolo'!$B$7:$M$206,9,FALSE))</f>
        <v>Poniklá</v>
      </c>
      <c r="H7" s="30">
        <f>IF(ISERROR(VLOOKUP($A7,'Základní kolo'!$B$7:$M$206,10,FALSE)),"",VLOOKUP($A7,'Základní kolo'!$B$7:$M$206,10,FALSE))</f>
        <v>16</v>
      </c>
      <c r="I7" s="30">
        <f>IF(ISERROR(VLOOKUP($A7,'Základní kolo'!$B$7:$M$206,11,FALSE)),"",VLOOKUP($A7,'Základní kolo'!$B$7:$M$206,11,FALSE))</f>
        <v>17.85</v>
      </c>
      <c r="J7" s="31">
        <f>IF(ISERROR(VLOOKUP($A7,'Základní kolo'!$B$7:$M$206,12,FALSE)),"",VLOOKUP($A7,'Základní kolo'!$B$7:$M$206,12,FALSE))</f>
        <v>16</v>
      </c>
    </row>
    <row r="8" spans="1:10" s="5" customFormat="1" ht="12.75">
      <c r="A8" s="5">
        <v>2</v>
      </c>
      <c r="B8" s="41">
        <f>IF(ISERROR(VLOOKUP($A8,'Základní kolo'!$B$7:$M$206,4,FALSE)),"",VLOOKUP($A8,'Základní kolo'!$B$7:$M$206,4,FALSE))</f>
        <v>2</v>
      </c>
      <c r="C8" s="42">
        <f>IF(ISERROR(VLOOKUP($A8,'Základní kolo'!$B$7:$M$206,5,FALSE)),"",VLOOKUP($A8,'Základní kolo'!$B$7:$M$206,5,FALSE))</f>
        <v>83</v>
      </c>
      <c r="D8" s="43">
        <f>IF(ISERROR(VLOOKUP($A8,'Základní kolo'!$B$7:$M$206,6,FALSE)),"",VLOOKUP($A8,'Základní kolo'!$B$7:$M$206,6,FALSE))</f>
        <v>9652</v>
      </c>
      <c r="E8" s="44" t="str">
        <f>IF(ISERROR(VLOOKUP($A8,'Základní kolo'!$B$7:$M$206,7,FALSE)),"",VLOOKUP($A8,'Základní kolo'!$B$7:$M$206,7,FALSE))</f>
        <v>Marková Markéta</v>
      </c>
      <c r="F8" s="43">
        <f>IF(ISERROR(VLOOKUP($A8,'Základní kolo'!$B$7:$M$206,8,FALSE)),"",VLOOKUP($A8,'Základní kolo'!$B$7:$M$206,8,FALSE))</f>
        <v>1994</v>
      </c>
      <c r="G8" s="44" t="str">
        <f>IF(ISERROR(VLOOKUP($A8,'Základní kolo'!$B$7:$M$206,9,FALSE)),"",VLOOKUP($A8,'Základní kolo'!$B$7:$M$206,9,FALSE))</f>
        <v>Dolní Čermná</v>
      </c>
      <c r="H8" s="45">
        <f>IF(ISERROR(VLOOKUP($A8,'Základní kolo'!$B$7:$M$206,10,FALSE)),"",VLOOKUP($A8,'Základní kolo'!$B$7:$M$206,10,FALSE))</f>
        <v>17.03</v>
      </c>
      <c r="I8" s="45" t="str">
        <f>IF(ISERROR(VLOOKUP($A8,'Základní kolo'!$B$7:$M$206,11,FALSE)),"",VLOOKUP($A8,'Základní kolo'!$B$7:$M$206,11,FALSE))</f>
        <v>NP</v>
      </c>
      <c r="J8" s="46">
        <f>IF(ISERROR(VLOOKUP($A8,'Základní kolo'!$B$7:$M$206,12,FALSE)),"",VLOOKUP($A8,'Základní kolo'!$B$7:$M$206,12,FALSE))</f>
        <v>17.03</v>
      </c>
    </row>
    <row r="9" spans="1:10" s="5" customFormat="1" ht="12.75">
      <c r="A9" s="5">
        <v>3</v>
      </c>
      <c r="B9" s="41">
        <f>IF(ISERROR(VLOOKUP($A9,'Základní kolo'!$B$7:$M$206,4,FALSE)),"",VLOOKUP($A9,'Základní kolo'!$B$7:$M$206,4,FALSE))</f>
        <v>3</v>
      </c>
      <c r="C9" s="42">
        <f>IF(ISERROR(VLOOKUP($A9,'Základní kolo'!$B$7:$M$206,5,FALSE)),"",VLOOKUP($A9,'Základní kolo'!$B$7:$M$206,5,FALSE))</f>
        <v>9</v>
      </c>
      <c r="D9" s="43">
        <f>IF(ISERROR(VLOOKUP($A9,'Základní kolo'!$B$7:$M$206,6,FALSE)),"",VLOOKUP($A9,'Základní kolo'!$B$7:$M$206,6,FALSE))</f>
        <v>10262</v>
      </c>
      <c r="E9" s="44" t="str">
        <f>IF(ISERROR(VLOOKUP($A9,'Základní kolo'!$B$7:$M$206,7,FALSE)),"",VLOOKUP($A9,'Základní kolo'!$B$7:$M$206,7,FALSE))</f>
        <v>Chovancová Petra</v>
      </c>
      <c r="F9" s="43">
        <f>IF(ISERROR(VLOOKUP($A9,'Základní kolo'!$B$7:$M$206,8,FALSE)),"",VLOOKUP($A9,'Základní kolo'!$B$7:$M$206,8,FALSE))</f>
        <v>1995</v>
      </c>
      <c r="G9" s="44" t="str">
        <f>IF(ISERROR(VLOOKUP($A9,'Základní kolo'!$B$7:$M$206,9,FALSE)),"",VLOOKUP($A9,'Základní kolo'!$B$7:$M$206,9,FALSE))</f>
        <v>Horní Lideč</v>
      </c>
      <c r="H9" s="45">
        <f>IF(ISERROR(VLOOKUP($A9,'Základní kolo'!$B$7:$M$206,10,FALSE)),"",VLOOKUP($A9,'Základní kolo'!$B$7:$M$206,10,FALSE))</f>
        <v>17.2</v>
      </c>
      <c r="I9" s="45">
        <f>IF(ISERROR(VLOOKUP($A9,'Základní kolo'!$B$7:$M$206,11,FALSE)),"",VLOOKUP($A9,'Základní kolo'!$B$7:$M$206,11,FALSE))</f>
        <v>17.15</v>
      </c>
      <c r="J9" s="46">
        <f>IF(ISERROR(VLOOKUP($A9,'Základní kolo'!$B$7:$M$206,12,FALSE)),"",VLOOKUP($A9,'Základní kolo'!$B$7:$M$206,12,FALSE))</f>
        <v>17.15</v>
      </c>
    </row>
    <row r="10" spans="1:10" s="5" customFormat="1" ht="12.75">
      <c r="A10" s="5">
        <v>4</v>
      </c>
      <c r="B10" s="41">
        <f>IF(ISERROR(VLOOKUP($A10,'Základní kolo'!$B$7:$M$206,4,FALSE)),"",VLOOKUP($A10,'Základní kolo'!$B$7:$M$206,4,FALSE))</f>
        <v>4</v>
      </c>
      <c r="C10" s="42">
        <f>IF(ISERROR(VLOOKUP($A10,'Základní kolo'!$B$7:$M$206,5,FALSE)),"",VLOOKUP($A10,'Základní kolo'!$B$7:$M$206,5,FALSE))</f>
        <v>91</v>
      </c>
      <c r="D10" s="43">
        <f>IF(ISERROR(VLOOKUP($A10,'Základní kolo'!$B$7:$M$206,6,FALSE)),"",VLOOKUP($A10,'Základní kolo'!$B$7:$M$206,6,FALSE))</f>
        <v>8402</v>
      </c>
      <c r="E10" s="44" t="str">
        <f>IF(ISERROR(VLOOKUP($A10,'Základní kolo'!$B$7:$M$206,7,FALSE)),"",VLOOKUP($A10,'Základní kolo'!$B$7:$M$206,7,FALSE))</f>
        <v>Butulová Dana</v>
      </c>
      <c r="F10" s="43">
        <f>IF(ISERROR(VLOOKUP($A10,'Základní kolo'!$B$7:$M$206,8,FALSE)),"",VLOOKUP($A10,'Základní kolo'!$B$7:$M$206,8,FALSE))</f>
        <v>1995</v>
      </c>
      <c r="G10" s="44" t="str">
        <f>IF(ISERROR(VLOOKUP($A10,'Základní kolo'!$B$7:$M$206,9,FALSE)),"",VLOOKUP($A10,'Základní kolo'!$B$7:$M$206,9,FALSE))</f>
        <v>Poniklá</v>
      </c>
      <c r="H10" s="45">
        <f>IF(ISERROR(VLOOKUP($A10,'Základní kolo'!$B$7:$M$206,10,FALSE)),"",VLOOKUP($A10,'Základní kolo'!$B$7:$M$206,10,FALSE))</f>
        <v>19.55</v>
      </c>
      <c r="I10" s="45">
        <f>IF(ISERROR(VLOOKUP($A10,'Základní kolo'!$B$7:$M$206,11,FALSE)),"",VLOOKUP($A10,'Základní kolo'!$B$7:$M$206,11,FALSE))</f>
        <v>17.25</v>
      </c>
      <c r="J10" s="46">
        <f>IF(ISERROR(VLOOKUP($A10,'Základní kolo'!$B$7:$M$206,12,FALSE)),"",VLOOKUP($A10,'Základní kolo'!$B$7:$M$206,12,FALSE))</f>
        <v>17.25</v>
      </c>
    </row>
    <row r="11" spans="1:10" s="5" customFormat="1" ht="12.75">
      <c r="A11" s="5">
        <v>5</v>
      </c>
      <c r="B11" s="41">
        <f>IF(ISERROR(VLOOKUP($A11,'Základní kolo'!$B$7:$M$206,4,FALSE)),"",VLOOKUP($A11,'Základní kolo'!$B$7:$M$206,4,FALSE))</f>
        <v>5</v>
      </c>
      <c r="C11" s="42">
        <f>IF(ISERROR(VLOOKUP($A11,'Základní kolo'!$B$7:$M$206,5,FALSE)),"",VLOOKUP($A11,'Základní kolo'!$B$7:$M$206,5,FALSE))</f>
        <v>89</v>
      </c>
      <c r="D11" s="43">
        <f>IF(ISERROR(VLOOKUP($A11,'Základní kolo'!$B$7:$M$206,6,FALSE)),"",VLOOKUP($A11,'Základní kolo'!$B$7:$M$206,6,FALSE))</f>
        <v>4172</v>
      </c>
      <c r="E11" s="44" t="str">
        <f>IF(ISERROR(VLOOKUP($A11,'Základní kolo'!$B$7:$M$206,7,FALSE)),"",VLOOKUP($A11,'Základní kolo'!$B$7:$M$206,7,FALSE))</f>
        <v>Šestáková Lenka</v>
      </c>
      <c r="F11" s="43">
        <f>IF(ISERROR(VLOOKUP($A11,'Základní kolo'!$B$7:$M$206,8,FALSE)),"",VLOOKUP($A11,'Základní kolo'!$B$7:$M$206,8,FALSE))</f>
        <v>1990</v>
      </c>
      <c r="G11" s="44" t="str">
        <f>IF(ISERROR(VLOOKUP($A11,'Základní kolo'!$B$7:$M$206,9,FALSE)),"",VLOOKUP($A11,'Základní kolo'!$B$7:$M$206,9,FALSE))</f>
        <v>Ledenice</v>
      </c>
      <c r="H11" s="45">
        <f>IF(ISERROR(VLOOKUP($A11,'Základní kolo'!$B$7:$M$206,10,FALSE)),"",VLOOKUP($A11,'Základní kolo'!$B$7:$M$206,10,FALSE))</f>
        <v>17.72</v>
      </c>
      <c r="I11" s="45">
        <f>IF(ISERROR(VLOOKUP($A11,'Základní kolo'!$B$7:$M$206,11,FALSE)),"",VLOOKUP($A11,'Základní kolo'!$B$7:$M$206,11,FALSE))</f>
        <v>17.3</v>
      </c>
      <c r="J11" s="46">
        <f>IF(ISERROR(VLOOKUP($A11,'Základní kolo'!$B$7:$M$206,12,FALSE)),"",VLOOKUP($A11,'Základní kolo'!$B$7:$M$206,12,FALSE))</f>
        <v>17.3</v>
      </c>
    </row>
    <row r="12" spans="1:10" s="5" customFormat="1" ht="12.75">
      <c r="A12" s="5">
        <v>6</v>
      </c>
      <c r="B12" s="41">
        <f>IF(ISERROR(VLOOKUP($A12,'Základní kolo'!$B$7:$M$206,4,FALSE)),"",VLOOKUP($A12,'Základní kolo'!$B$7:$M$206,4,FALSE))</f>
        <v>6</v>
      </c>
      <c r="C12" s="42">
        <f>IF(ISERROR(VLOOKUP($A12,'Základní kolo'!$B$7:$M$206,5,FALSE)),"",VLOOKUP($A12,'Základní kolo'!$B$7:$M$206,5,FALSE))</f>
        <v>11</v>
      </c>
      <c r="D12" s="43">
        <f>IF(ISERROR(VLOOKUP($A12,'Základní kolo'!$B$7:$M$206,6,FALSE)),"",VLOOKUP($A12,'Základní kolo'!$B$7:$M$206,6,FALSE))</f>
        <v>7362</v>
      </c>
      <c r="E12" s="44" t="str">
        <f>IF(ISERROR(VLOOKUP($A12,'Základní kolo'!$B$7:$M$206,7,FALSE)),"",VLOOKUP($A12,'Základní kolo'!$B$7:$M$206,7,FALSE))</f>
        <v>Vrtalová Marcela</v>
      </c>
      <c r="F12" s="43">
        <f>IF(ISERROR(VLOOKUP($A12,'Základní kolo'!$B$7:$M$206,8,FALSE)),"",VLOOKUP($A12,'Základní kolo'!$B$7:$M$206,8,FALSE))</f>
        <v>1994</v>
      </c>
      <c r="G12" s="44" t="str">
        <f>IF(ISERROR(VLOOKUP($A12,'Základní kolo'!$B$7:$M$206,9,FALSE)),"",VLOOKUP($A12,'Základní kolo'!$B$7:$M$206,9,FALSE))</f>
        <v>Hvězdoňovice</v>
      </c>
      <c r="H12" s="45" t="str">
        <f>IF(ISERROR(VLOOKUP($A12,'Základní kolo'!$B$7:$M$206,10,FALSE)),"",VLOOKUP($A12,'Základní kolo'!$B$7:$M$206,10,FALSE))</f>
        <v>NP</v>
      </c>
      <c r="I12" s="45">
        <f>IF(ISERROR(VLOOKUP($A12,'Základní kolo'!$B$7:$M$206,11,FALSE)),"",VLOOKUP($A12,'Základní kolo'!$B$7:$M$206,11,FALSE))</f>
        <v>17.37</v>
      </c>
      <c r="J12" s="46">
        <f>IF(ISERROR(VLOOKUP($A12,'Základní kolo'!$B$7:$M$206,12,FALSE)),"",VLOOKUP($A12,'Základní kolo'!$B$7:$M$206,12,FALSE))</f>
        <v>17.37</v>
      </c>
    </row>
    <row r="13" spans="1:10" s="5" customFormat="1" ht="12.75">
      <c r="A13" s="5">
        <v>7</v>
      </c>
      <c r="B13" s="41">
        <f>IF(ISERROR(VLOOKUP($A13,'Základní kolo'!$B$7:$M$206,4,FALSE)),"",VLOOKUP($A13,'Základní kolo'!$B$7:$M$206,4,FALSE))</f>
        <v>7</v>
      </c>
      <c r="C13" s="42">
        <f>IF(ISERROR(VLOOKUP($A13,'Základní kolo'!$B$7:$M$206,5,FALSE)),"",VLOOKUP($A13,'Základní kolo'!$B$7:$M$206,5,FALSE))</f>
        <v>8</v>
      </c>
      <c r="D13" s="43">
        <f>IF(ISERROR(VLOOKUP($A13,'Základní kolo'!$B$7:$M$206,6,FALSE)),"",VLOOKUP($A13,'Základní kolo'!$B$7:$M$206,6,FALSE))</f>
        <v>8972</v>
      </c>
      <c r="E13" s="44" t="str">
        <f>IF(ISERROR(VLOOKUP($A13,'Základní kolo'!$B$7:$M$206,7,FALSE)),"",VLOOKUP($A13,'Základní kolo'!$B$7:$M$206,7,FALSE))</f>
        <v>Bartošková Kamila</v>
      </c>
      <c r="F13" s="43">
        <f>IF(ISERROR(VLOOKUP($A13,'Základní kolo'!$B$7:$M$206,8,FALSE)),"",VLOOKUP($A13,'Základní kolo'!$B$7:$M$206,8,FALSE))</f>
        <v>1996</v>
      </c>
      <c r="G13" s="44" t="str">
        <f>IF(ISERROR(VLOOKUP($A13,'Základní kolo'!$B$7:$M$206,9,FALSE)),"",VLOOKUP($A13,'Základní kolo'!$B$7:$M$206,9,FALSE))</f>
        <v>Horní Cerekev</v>
      </c>
      <c r="H13" s="45">
        <f>IF(ISERROR(VLOOKUP($A13,'Základní kolo'!$B$7:$M$206,10,FALSE)),"",VLOOKUP($A13,'Základní kolo'!$B$7:$M$206,10,FALSE))</f>
        <v>17.84</v>
      </c>
      <c r="I13" s="45">
        <f>IF(ISERROR(VLOOKUP($A13,'Základní kolo'!$B$7:$M$206,11,FALSE)),"",VLOOKUP($A13,'Základní kolo'!$B$7:$M$206,11,FALSE))</f>
        <v>17.41</v>
      </c>
      <c r="J13" s="46">
        <f>IF(ISERROR(VLOOKUP($A13,'Základní kolo'!$B$7:$M$206,12,FALSE)),"",VLOOKUP($A13,'Základní kolo'!$B$7:$M$206,12,FALSE))</f>
        <v>17.41</v>
      </c>
    </row>
    <row r="14" spans="1:10" s="5" customFormat="1" ht="12.75">
      <c r="A14" s="5">
        <v>8</v>
      </c>
      <c r="B14" s="41">
        <f>IF(ISERROR(VLOOKUP($A14,'Základní kolo'!$B$7:$M$206,4,FALSE)),"",VLOOKUP($A14,'Základní kolo'!$B$7:$M$206,4,FALSE))</f>
        <v>8</v>
      </c>
      <c r="C14" s="42">
        <f>IF(ISERROR(VLOOKUP($A14,'Základní kolo'!$B$7:$M$206,5,FALSE)),"",VLOOKUP($A14,'Základní kolo'!$B$7:$M$206,5,FALSE))</f>
        <v>90</v>
      </c>
      <c r="D14" s="43">
        <f>IF(ISERROR(VLOOKUP($A14,'Základní kolo'!$B$7:$M$206,6,FALSE)),"",VLOOKUP($A14,'Základní kolo'!$B$7:$M$206,6,FALSE))</f>
        <v>11782</v>
      </c>
      <c r="E14" s="44" t="str">
        <f>IF(ISERROR(VLOOKUP($A14,'Základní kolo'!$B$7:$M$206,7,FALSE)),"",VLOOKUP($A14,'Základní kolo'!$B$7:$M$206,7,FALSE))</f>
        <v>Vanclová Michaela</v>
      </c>
      <c r="F14" s="43">
        <f>IF(ISERROR(VLOOKUP($A14,'Základní kolo'!$B$7:$M$206,8,FALSE)),"",VLOOKUP($A14,'Základní kolo'!$B$7:$M$206,8,FALSE))</f>
        <v>1995</v>
      </c>
      <c r="G14" s="44" t="str">
        <f>IF(ISERROR(VLOOKUP($A14,'Základní kolo'!$B$7:$M$206,9,FALSE)),"",VLOOKUP($A14,'Základní kolo'!$B$7:$M$206,9,FALSE))</f>
        <v>Martinice v Krkonoších</v>
      </c>
      <c r="H14" s="45">
        <f>IF(ISERROR(VLOOKUP($A14,'Základní kolo'!$B$7:$M$206,10,FALSE)),"",VLOOKUP($A14,'Základní kolo'!$B$7:$M$206,10,FALSE))</f>
        <v>17.97</v>
      </c>
      <c r="I14" s="45">
        <f>IF(ISERROR(VLOOKUP($A14,'Základní kolo'!$B$7:$M$206,11,FALSE)),"",VLOOKUP($A14,'Základní kolo'!$B$7:$M$206,11,FALSE))</f>
        <v>17.54</v>
      </c>
      <c r="J14" s="46">
        <f>IF(ISERROR(VLOOKUP($A14,'Základní kolo'!$B$7:$M$206,12,FALSE)),"",VLOOKUP($A14,'Základní kolo'!$B$7:$M$206,12,FALSE))</f>
        <v>17.54</v>
      </c>
    </row>
    <row r="15" spans="1:10" s="5" customFormat="1" ht="12.75">
      <c r="A15" s="5">
        <v>9</v>
      </c>
      <c r="B15" s="41">
        <f>IF(ISERROR(VLOOKUP($A15,'Základní kolo'!$B$7:$M$206,4,FALSE)),"",VLOOKUP($A15,'Základní kolo'!$B$7:$M$206,4,FALSE))</f>
        <v>9</v>
      </c>
      <c r="C15" s="42">
        <f>IF(ISERROR(VLOOKUP($A15,'Základní kolo'!$B$7:$M$206,5,FALSE)),"",VLOOKUP($A15,'Základní kolo'!$B$7:$M$206,5,FALSE))</f>
        <v>21</v>
      </c>
      <c r="D15" s="43">
        <f>IF(ISERROR(VLOOKUP($A15,'Základní kolo'!$B$7:$M$206,6,FALSE)),"",VLOOKUP($A15,'Základní kolo'!$B$7:$M$206,6,FALSE))</f>
        <v>28482</v>
      </c>
      <c r="E15" s="44" t="str">
        <f>IF(ISERROR(VLOOKUP($A15,'Základní kolo'!$B$7:$M$206,7,FALSE)),"",VLOOKUP($A15,'Základní kolo'!$B$7:$M$206,7,FALSE))</f>
        <v>Krampotová Simona</v>
      </c>
      <c r="F15" s="43">
        <f>IF(ISERROR(VLOOKUP($A15,'Základní kolo'!$B$7:$M$206,8,FALSE)),"",VLOOKUP($A15,'Základní kolo'!$B$7:$M$206,8,FALSE))</f>
        <v>1999</v>
      </c>
      <c r="G15" s="44" t="str">
        <f>IF(ISERROR(VLOOKUP($A15,'Základní kolo'!$B$7:$M$206,9,FALSE)),"",VLOOKUP($A15,'Základní kolo'!$B$7:$M$206,9,FALSE))</f>
        <v>Semetín</v>
      </c>
      <c r="H15" s="45">
        <f>IF(ISERROR(VLOOKUP($A15,'Základní kolo'!$B$7:$M$206,10,FALSE)),"",VLOOKUP($A15,'Základní kolo'!$B$7:$M$206,10,FALSE))</f>
        <v>17.77</v>
      </c>
      <c r="I15" s="45">
        <f>IF(ISERROR(VLOOKUP($A15,'Základní kolo'!$B$7:$M$206,11,FALSE)),"",VLOOKUP($A15,'Základní kolo'!$B$7:$M$206,11,FALSE))</f>
        <v>18.84</v>
      </c>
      <c r="J15" s="46">
        <f>IF(ISERROR(VLOOKUP($A15,'Základní kolo'!$B$7:$M$206,12,FALSE)),"",VLOOKUP($A15,'Základní kolo'!$B$7:$M$206,12,FALSE))</f>
        <v>17.77</v>
      </c>
    </row>
    <row r="16" spans="1:10" s="5" customFormat="1" ht="12.75">
      <c r="A16" s="5">
        <v>10</v>
      </c>
      <c r="B16" s="41">
        <f>IF(ISERROR(VLOOKUP($A16,'Základní kolo'!$B$7:$M$206,4,FALSE)),"",VLOOKUP($A16,'Základní kolo'!$B$7:$M$206,4,FALSE))</f>
        <v>10</v>
      </c>
      <c r="C16" s="42">
        <f>IF(ISERROR(VLOOKUP($A16,'Základní kolo'!$B$7:$M$206,5,FALSE)),"",VLOOKUP($A16,'Základní kolo'!$B$7:$M$206,5,FALSE))</f>
        <v>15</v>
      </c>
      <c r="D16" s="43">
        <f>IF(ISERROR(VLOOKUP($A16,'Základní kolo'!$B$7:$M$206,6,FALSE)),"",VLOOKUP($A16,'Základní kolo'!$B$7:$M$206,6,FALSE))</f>
        <v>19232</v>
      </c>
      <c r="E16" s="44" t="str">
        <f>IF(ISERROR(VLOOKUP($A16,'Základní kolo'!$B$7:$M$206,7,FALSE)),"",VLOOKUP($A16,'Základní kolo'!$B$7:$M$206,7,FALSE))</f>
        <v>Polová Nikola</v>
      </c>
      <c r="F16" s="43">
        <f>IF(ISERROR(VLOOKUP($A16,'Základní kolo'!$B$7:$M$206,8,FALSE)),"",VLOOKUP($A16,'Základní kolo'!$B$7:$M$206,8,FALSE))</f>
        <v>2000</v>
      </c>
      <c r="G16" s="44" t="str">
        <f>IF(ISERROR(VLOOKUP($A16,'Základní kolo'!$B$7:$M$206,9,FALSE)),"",VLOOKUP($A16,'Základní kolo'!$B$7:$M$206,9,FALSE))</f>
        <v>Litovany</v>
      </c>
      <c r="H16" s="45">
        <f>IF(ISERROR(VLOOKUP($A16,'Základní kolo'!$B$7:$M$206,10,FALSE)),"",VLOOKUP($A16,'Základní kolo'!$B$7:$M$206,10,FALSE))</f>
        <v>18.18</v>
      </c>
      <c r="I16" s="45">
        <f>IF(ISERROR(VLOOKUP($A16,'Základní kolo'!$B$7:$M$206,11,FALSE)),"",VLOOKUP($A16,'Základní kolo'!$B$7:$M$206,11,FALSE))</f>
        <v>18.02</v>
      </c>
      <c r="J16" s="46">
        <f>IF(ISERROR(VLOOKUP($A16,'Základní kolo'!$B$7:$M$206,12,FALSE)),"",VLOOKUP($A16,'Základní kolo'!$B$7:$M$206,12,FALSE))</f>
        <v>18.02</v>
      </c>
    </row>
    <row r="17" spans="1:10" s="5" customFormat="1" ht="12.75">
      <c r="A17" s="5">
        <v>11</v>
      </c>
      <c r="B17" s="41">
        <f>IF(ISERROR(VLOOKUP($A17,'Základní kolo'!$B$7:$M$206,4,FALSE)),"",VLOOKUP($A17,'Základní kolo'!$B$7:$M$206,4,FALSE))</f>
        <v>11</v>
      </c>
      <c r="C17" s="42">
        <f>IF(ISERROR(VLOOKUP($A17,'Základní kolo'!$B$7:$M$206,5,FALSE)),"",VLOOKUP($A17,'Základní kolo'!$B$7:$M$206,5,FALSE))</f>
        <v>50</v>
      </c>
      <c r="D17" s="43">
        <f>IF(ISERROR(VLOOKUP($A17,'Základní kolo'!$B$7:$M$206,6,FALSE)),"",VLOOKUP($A17,'Základní kolo'!$B$7:$M$206,6,FALSE))</f>
        <v>16782</v>
      </c>
      <c r="E17" s="44" t="str">
        <f>IF(ISERROR(VLOOKUP($A17,'Základní kolo'!$B$7:$M$206,7,FALSE)),"",VLOOKUP($A17,'Základní kolo'!$B$7:$M$206,7,FALSE))</f>
        <v>Tůmová Lucie</v>
      </c>
      <c r="F17" s="43">
        <f>IF(ISERROR(VLOOKUP($A17,'Základní kolo'!$B$7:$M$206,8,FALSE)),"",VLOOKUP($A17,'Základní kolo'!$B$7:$M$206,8,FALSE))</f>
        <v>1999</v>
      </c>
      <c r="G17" s="44" t="str">
        <f>IF(ISERROR(VLOOKUP($A17,'Základní kolo'!$B$7:$M$206,9,FALSE)),"",VLOOKUP($A17,'Základní kolo'!$B$7:$M$206,9,FALSE))</f>
        <v>Malechov</v>
      </c>
      <c r="H17" s="45">
        <f>IF(ISERROR(VLOOKUP($A17,'Základní kolo'!$B$7:$M$206,10,FALSE)),"",VLOOKUP($A17,'Základní kolo'!$B$7:$M$206,10,FALSE))</f>
        <v>18.03</v>
      </c>
      <c r="I17" s="45">
        <f>IF(ISERROR(VLOOKUP($A17,'Základní kolo'!$B$7:$M$206,11,FALSE)),"",VLOOKUP($A17,'Základní kolo'!$B$7:$M$206,11,FALSE))</f>
        <v>19.49</v>
      </c>
      <c r="J17" s="46">
        <f>IF(ISERROR(VLOOKUP($A17,'Základní kolo'!$B$7:$M$206,12,FALSE)),"",VLOOKUP($A17,'Základní kolo'!$B$7:$M$206,12,FALSE))</f>
        <v>18.03</v>
      </c>
    </row>
    <row r="18" spans="1:10" s="5" customFormat="1" ht="12.75">
      <c r="A18" s="5">
        <v>12</v>
      </c>
      <c r="B18" s="41">
        <f>IF(ISERROR(VLOOKUP($A18,'Základní kolo'!$B$7:$M$206,4,FALSE)),"",VLOOKUP($A18,'Základní kolo'!$B$7:$M$206,4,FALSE))</f>
        <v>12</v>
      </c>
      <c r="C18" s="42">
        <f>IF(ISERROR(VLOOKUP($A18,'Základní kolo'!$B$7:$M$206,5,FALSE)),"",VLOOKUP($A18,'Základní kolo'!$B$7:$M$206,5,FALSE))</f>
        <v>87</v>
      </c>
      <c r="D18" s="43">
        <f>IF(ISERROR(VLOOKUP($A18,'Základní kolo'!$B$7:$M$206,6,FALSE)),"",VLOOKUP($A18,'Základní kolo'!$B$7:$M$206,6,FALSE))</f>
        <v>21882</v>
      </c>
      <c r="E18" s="44" t="str">
        <f>IF(ISERROR(VLOOKUP($A18,'Základní kolo'!$B$7:$M$206,7,FALSE)),"",VLOOKUP($A18,'Základní kolo'!$B$7:$M$206,7,FALSE))</f>
        <v>Caltová Dominika</v>
      </c>
      <c r="F18" s="43">
        <f>IF(ISERROR(VLOOKUP($A18,'Základní kolo'!$B$7:$M$206,8,FALSE)),"",VLOOKUP($A18,'Základní kolo'!$B$7:$M$206,8,FALSE))</f>
        <v>1995</v>
      </c>
      <c r="G18" s="44" t="str">
        <f>IF(ISERROR(VLOOKUP($A18,'Základní kolo'!$B$7:$M$206,9,FALSE)),"",VLOOKUP($A18,'Základní kolo'!$B$7:$M$206,9,FALSE))</f>
        <v>Chválenice</v>
      </c>
      <c r="H18" s="45">
        <f>IF(ISERROR(VLOOKUP($A18,'Základní kolo'!$B$7:$M$206,10,FALSE)),"",VLOOKUP($A18,'Základní kolo'!$B$7:$M$206,10,FALSE))</f>
        <v>18.12</v>
      </c>
      <c r="I18" s="45">
        <f>IF(ISERROR(VLOOKUP($A18,'Základní kolo'!$B$7:$M$206,11,FALSE)),"",VLOOKUP($A18,'Základní kolo'!$B$7:$M$206,11,FALSE))</f>
        <v>18.09</v>
      </c>
      <c r="J18" s="46">
        <f>IF(ISERROR(VLOOKUP($A18,'Základní kolo'!$B$7:$M$206,12,FALSE)),"",VLOOKUP($A18,'Základní kolo'!$B$7:$M$206,12,FALSE))</f>
        <v>18.09</v>
      </c>
    </row>
    <row r="19" spans="1:10" s="5" customFormat="1" ht="12.75">
      <c r="A19" s="5">
        <v>13</v>
      </c>
      <c r="B19" s="41">
        <f>IF(ISERROR(VLOOKUP($A19,'Základní kolo'!$B$7:$M$206,4,FALSE)),"",VLOOKUP($A19,'Základní kolo'!$B$7:$M$206,4,FALSE))</f>
        <v>13</v>
      </c>
      <c r="C19" s="42">
        <f>IF(ISERROR(VLOOKUP($A19,'Základní kolo'!$B$7:$M$206,5,FALSE)),"",VLOOKUP($A19,'Základní kolo'!$B$7:$M$206,5,FALSE))</f>
        <v>30</v>
      </c>
      <c r="D19" s="43">
        <f>IF(ISERROR(VLOOKUP($A19,'Základní kolo'!$B$7:$M$206,6,FALSE)),"",VLOOKUP($A19,'Základní kolo'!$B$7:$M$206,6,FALSE))</f>
        <v>13642</v>
      </c>
      <c r="E19" s="44" t="str">
        <f>IF(ISERROR(VLOOKUP($A19,'Základní kolo'!$B$7:$M$206,7,FALSE)),"",VLOOKUP($A19,'Základní kolo'!$B$7:$M$206,7,FALSE))</f>
        <v>Škultetyová Nikola</v>
      </c>
      <c r="F19" s="43">
        <f>IF(ISERROR(VLOOKUP($A19,'Základní kolo'!$B$7:$M$206,8,FALSE)),"",VLOOKUP($A19,'Základní kolo'!$B$7:$M$206,8,FALSE))</f>
        <v>1996</v>
      </c>
      <c r="G19" s="44" t="str">
        <f>IF(ISERROR(VLOOKUP($A19,'Základní kolo'!$B$7:$M$206,9,FALSE)),"",VLOOKUP($A19,'Základní kolo'!$B$7:$M$206,9,FALSE))</f>
        <v>Staré Město</v>
      </c>
      <c r="H19" s="45">
        <f>IF(ISERROR(VLOOKUP($A19,'Základní kolo'!$B$7:$M$206,10,FALSE)),"",VLOOKUP($A19,'Základní kolo'!$B$7:$M$206,10,FALSE))</f>
        <v>18.26</v>
      </c>
      <c r="I19" s="45">
        <f>IF(ISERROR(VLOOKUP($A19,'Základní kolo'!$B$7:$M$206,11,FALSE)),"",VLOOKUP($A19,'Základní kolo'!$B$7:$M$206,11,FALSE))</f>
        <v>18.17</v>
      </c>
      <c r="J19" s="46">
        <f>IF(ISERROR(VLOOKUP($A19,'Základní kolo'!$B$7:$M$206,12,FALSE)),"",VLOOKUP($A19,'Základní kolo'!$B$7:$M$206,12,FALSE))</f>
        <v>18.17</v>
      </c>
    </row>
    <row r="20" spans="1:10" s="5" customFormat="1" ht="12.75">
      <c r="A20" s="5">
        <v>14</v>
      </c>
      <c r="B20" s="41">
        <f>IF(ISERROR(VLOOKUP($A20,'Základní kolo'!$B$7:$M$206,4,FALSE)),"",VLOOKUP($A20,'Základní kolo'!$B$7:$M$206,4,FALSE))</f>
        <v>14</v>
      </c>
      <c r="C20" s="42">
        <f>IF(ISERROR(VLOOKUP($A20,'Základní kolo'!$B$7:$M$206,5,FALSE)),"",VLOOKUP($A20,'Základní kolo'!$B$7:$M$206,5,FALSE))</f>
        <v>18</v>
      </c>
      <c r="D20" s="43">
        <f>IF(ISERROR(VLOOKUP($A20,'Základní kolo'!$B$7:$M$206,6,FALSE)),"",VLOOKUP($A20,'Základní kolo'!$B$7:$M$206,6,FALSE))</f>
        <v>13142</v>
      </c>
      <c r="E20" s="44" t="str">
        <f>IF(ISERROR(VLOOKUP($A20,'Základní kolo'!$B$7:$M$206,7,FALSE)),"",VLOOKUP($A20,'Základní kolo'!$B$7:$M$206,7,FALSE))</f>
        <v>Klvaňová Dominika</v>
      </c>
      <c r="F20" s="43">
        <f>IF(ISERROR(VLOOKUP($A20,'Základní kolo'!$B$7:$M$206,8,FALSE)),"",VLOOKUP($A20,'Základní kolo'!$B$7:$M$206,8,FALSE))</f>
        <v>1998</v>
      </c>
      <c r="G20" s="44" t="str">
        <f>IF(ISERROR(VLOOKUP($A20,'Základní kolo'!$B$7:$M$206,9,FALSE)),"",VLOOKUP($A20,'Základní kolo'!$B$7:$M$206,9,FALSE))</f>
        <v>Oznice</v>
      </c>
      <c r="H20" s="45">
        <f>IF(ISERROR(VLOOKUP($A20,'Základní kolo'!$B$7:$M$206,10,FALSE)),"",VLOOKUP($A20,'Základní kolo'!$B$7:$M$206,10,FALSE))</f>
        <v>18.94</v>
      </c>
      <c r="I20" s="45">
        <f>IF(ISERROR(VLOOKUP($A20,'Základní kolo'!$B$7:$M$206,11,FALSE)),"",VLOOKUP($A20,'Základní kolo'!$B$7:$M$206,11,FALSE))</f>
        <v>18.18</v>
      </c>
      <c r="J20" s="46">
        <f>IF(ISERROR(VLOOKUP($A20,'Základní kolo'!$B$7:$M$206,12,FALSE)),"",VLOOKUP($A20,'Základní kolo'!$B$7:$M$206,12,FALSE))</f>
        <v>18.18</v>
      </c>
    </row>
    <row r="21" spans="1:10" s="5" customFormat="1" ht="12.75">
      <c r="A21" s="5">
        <v>15</v>
      </c>
      <c r="B21" s="41">
        <f>IF(ISERROR(VLOOKUP($A21,'Základní kolo'!$B$7:$M$206,4,FALSE)),"",VLOOKUP($A21,'Základní kolo'!$B$7:$M$206,4,FALSE))</f>
        <v>15</v>
      </c>
      <c r="C21" s="42">
        <f>IF(ISERROR(VLOOKUP($A21,'Základní kolo'!$B$7:$M$206,5,FALSE)),"",VLOOKUP($A21,'Základní kolo'!$B$7:$M$206,5,FALSE))</f>
        <v>103</v>
      </c>
      <c r="D21" s="43">
        <f>IF(ISERROR(VLOOKUP($A21,'Základní kolo'!$B$7:$M$206,6,FALSE)),"",VLOOKUP($A21,'Základní kolo'!$B$7:$M$206,6,FALSE))</f>
        <v>12772</v>
      </c>
      <c r="E21" s="44" t="str">
        <f>IF(ISERROR(VLOOKUP($A21,'Základní kolo'!$B$7:$M$206,7,FALSE)),"",VLOOKUP($A21,'Základní kolo'!$B$7:$M$206,7,FALSE))</f>
        <v>Marešová Monika</v>
      </c>
      <c r="F21" s="43">
        <f>IF(ISERROR(VLOOKUP($A21,'Základní kolo'!$B$7:$M$206,8,FALSE)),"",VLOOKUP($A21,'Základní kolo'!$B$7:$M$206,8,FALSE))</f>
        <v>1994</v>
      </c>
      <c r="G21" s="44" t="str">
        <f>IF(ISERROR(VLOOKUP($A21,'Základní kolo'!$B$7:$M$206,9,FALSE)),"",VLOOKUP($A21,'Základní kolo'!$B$7:$M$206,9,FALSE))</f>
        <v>Štěnovický Borek</v>
      </c>
      <c r="H21" s="45">
        <f>IF(ISERROR(VLOOKUP($A21,'Základní kolo'!$B$7:$M$206,10,FALSE)),"",VLOOKUP($A21,'Základní kolo'!$B$7:$M$206,10,FALSE))</f>
        <v>18.32</v>
      </c>
      <c r="I21" s="45">
        <f>IF(ISERROR(VLOOKUP($A21,'Základní kolo'!$B$7:$M$206,11,FALSE)),"",VLOOKUP($A21,'Základní kolo'!$B$7:$M$206,11,FALSE))</f>
        <v>34.8</v>
      </c>
      <c r="J21" s="46">
        <f>IF(ISERROR(VLOOKUP($A21,'Základní kolo'!$B$7:$M$206,12,FALSE)),"",VLOOKUP($A21,'Základní kolo'!$B$7:$M$206,12,FALSE))</f>
        <v>18.32</v>
      </c>
    </row>
    <row r="22" spans="1:10" s="5" customFormat="1" ht="12.75">
      <c r="A22" s="5">
        <v>16</v>
      </c>
      <c r="B22" s="41">
        <f>IF(ISERROR(VLOOKUP($A22,'Základní kolo'!$B$7:$M$206,4,FALSE)),"",VLOOKUP($A22,'Základní kolo'!$B$7:$M$206,4,FALSE))</f>
        <v>16</v>
      </c>
      <c r="C22" s="42">
        <f>IF(ISERROR(VLOOKUP($A22,'Základní kolo'!$B$7:$M$206,5,FALSE)),"",VLOOKUP($A22,'Základní kolo'!$B$7:$M$206,5,FALSE))</f>
        <v>76</v>
      </c>
      <c r="D22" s="43">
        <f>IF(ISERROR(VLOOKUP($A22,'Základní kolo'!$B$7:$M$206,6,FALSE)),"",VLOOKUP($A22,'Základní kolo'!$B$7:$M$206,6,FALSE))</f>
        <v>12382</v>
      </c>
      <c r="E22" s="44" t="str">
        <f>IF(ISERROR(VLOOKUP($A22,'Základní kolo'!$B$7:$M$206,7,FALSE)),"",VLOOKUP($A22,'Základní kolo'!$B$7:$M$206,7,FALSE))</f>
        <v>Vašíčková Leona</v>
      </c>
      <c r="F22" s="43">
        <f>IF(ISERROR(VLOOKUP($A22,'Základní kolo'!$B$7:$M$206,8,FALSE)),"",VLOOKUP($A22,'Základní kolo'!$B$7:$M$206,8,FALSE))</f>
        <v>1995</v>
      </c>
      <c r="G22" s="44" t="str">
        <f>IF(ISERROR(VLOOKUP($A22,'Základní kolo'!$B$7:$M$206,9,FALSE)),"",VLOOKUP($A22,'Základní kolo'!$B$7:$M$206,9,FALSE))</f>
        <v>Petrovice</v>
      </c>
      <c r="H22" s="45">
        <f>IF(ISERROR(VLOOKUP($A22,'Základní kolo'!$B$7:$M$206,10,FALSE)),"",VLOOKUP($A22,'Základní kolo'!$B$7:$M$206,10,FALSE))</f>
        <v>18.67</v>
      </c>
      <c r="I22" s="45">
        <f>IF(ISERROR(VLOOKUP($A22,'Základní kolo'!$B$7:$M$206,11,FALSE)),"",VLOOKUP($A22,'Základní kolo'!$B$7:$M$206,11,FALSE))</f>
        <v>18.41</v>
      </c>
      <c r="J22" s="46">
        <f>IF(ISERROR(VLOOKUP($A22,'Základní kolo'!$B$7:$M$206,12,FALSE)),"",VLOOKUP($A22,'Základní kolo'!$B$7:$M$206,12,FALSE))</f>
        <v>18.41</v>
      </c>
    </row>
    <row r="23" spans="1:10" s="5" customFormat="1" ht="12.75">
      <c r="A23" s="5">
        <v>17</v>
      </c>
      <c r="B23" s="41">
        <f>IF(ISERROR(VLOOKUP($A23,'Základní kolo'!$B$7:$M$206,4,FALSE)),"",VLOOKUP($A23,'Základní kolo'!$B$7:$M$206,4,FALSE))</f>
        <v>17</v>
      </c>
      <c r="C23" s="42">
        <f>IF(ISERROR(VLOOKUP($A23,'Základní kolo'!$B$7:$M$206,5,FALSE)),"",VLOOKUP($A23,'Základní kolo'!$B$7:$M$206,5,FALSE))</f>
        <v>62</v>
      </c>
      <c r="D23" s="43">
        <f>IF(ISERROR(VLOOKUP($A23,'Základní kolo'!$B$7:$M$206,6,FALSE)),"",VLOOKUP($A23,'Základní kolo'!$B$7:$M$206,6,FALSE))</f>
        <v>22872</v>
      </c>
      <c r="E23" s="44" t="str">
        <f>IF(ISERROR(VLOOKUP($A23,'Základní kolo'!$B$7:$M$206,7,FALSE)),"",VLOOKUP($A23,'Základní kolo'!$B$7:$M$206,7,FALSE))</f>
        <v>Szendreiová Gabriela</v>
      </c>
      <c r="F23" s="43">
        <f>IF(ISERROR(VLOOKUP($A23,'Základní kolo'!$B$7:$M$206,8,FALSE)),"",VLOOKUP($A23,'Základní kolo'!$B$7:$M$206,8,FALSE))</f>
        <v>1999</v>
      </c>
      <c r="G23" s="44" t="str">
        <f>IF(ISERROR(VLOOKUP($A23,'Základní kolo'!$B$7:$M$206,9,FALSE)),"",VLOOKUP($A23,'Základní kolo'!$B$7:$M$206,9,FALSE))</f>
        <v>Dobrá</v>
      </c>
      <c r="H23" s="45">
        <f>IF(ISERROR(VLOOKUP($A23,'Základní kolo'!$B$7:$M$206,10,FALSE)),"",VLOOKUP($A23,'Základní kolo'!$B$7:$M$206,10,FALSE))</f>
        <v>21.73</v>
      </c>
      <c r="I23" s="45">
        <f>IF(ISERROR(VLOOKUP($A23,'Základní kolo'!$B$7:$M$206,11,FALSE)),"",VLOOKUP($A23,'Základní kolo'!$B$7:$M$206,11,FALSE))</f>
        <v>18.45</v>
      </c>
      <c r="J23" s="46">
        <f>IF(ISERROR(VLOOKUP($A23,'Základní kolo'!$B$7:$M$206,12,FALSE)),"",VLOOKUP($A23,'Základní kolo'!$B$7:$M$206,12,FALSE))</f>
        <v>18.45</v>
      </c>
    </row>
    <row r="24" spans="1:10" s="5" customFormat="1" ht="12.75">
      <c r="A24" s="5">
        <v>18</v>
      </c>
      <c r="B24" s="41">
        <f>IF(ISERROR(VLOOKUP($A24,'Základní kolo'!$B$7:$M$206,4,FALSE)),"",VLOOKUP($A24,'Základní kolo'!$B$7:$M$206,4,FALSE))</f>
        <v>18</v>
      </c>
      <c r="C24" s="42">
        <f>IF(ISERROR(VLOOKUP($A24,'Základní kolo'!$B$7:$M$206,5,FALSE)),"",VLOOKUP($A24,'Základní kolo'!$B$7:$M$206,5,FALSE))</f>
        <v>110</v>
      </c>
      <c r="D24" s="43">
        <f>IF(ISERROR(VLOOKUP($A24,'Základní kolo'!$B$7:$M$206,6,FALSE)),"",VLOOKUP($A24,'Základní kolo'!$B$7:$M$206,6,FALSE))</f>
        <v>19922</v>
      </c>
      <c r="E24" s="44" t="str">
        <f>IF(ISERROR(VLOOKUP($A24,'Základní kolo'!$B$7:$M$206,7,FALSE)),"",VLOOKUP($A24,'Základní kolo'!$B$7:$M$206,7,FALSE))</f>
        <v>Hulínská Klára</v>
      </c>
      <c r="F24" s="43">
        <f>IF(ISERROR(VLOOKUP($A24,'Základní kolo'!$B$7:$M$206,8,FALSE)),"",VLOOKUP($A24,'Základní kolo'!$B$7:$M$206,8,FALSE))</f>
        <v>2000</v>
      </c>
      <c r="G24" s="44" t="str">
        <f>IF(ISERROR(VLOOKUP($A24,'Základní kolo'!$B$7:$M$206,9,FALSE)),"",VLOOKUP($A24,'Základní kolo'!$B$7:$M$206,9,FALSE))</f>
        <v>Kvasejovice</v>
      </c>
      <c r="H24" s="45" t="str">
        <f>IF(ISERROR(VLOOKUP($A24,'Základní kolo'!$B$7:$M$206,10,FALSE)),"",VLOOKUP($A24,'Základní kolo'!$B$7:$M$206,10,FALSE))</f>
        <v>NP</v>
      </c>
      <c r="I24" s="45">
        <f>IF(ISERROR(VLOOKUP($A24,'Základní kolo'!$B$7:$M$206,11,FALSE)),"",VLOOKUP($A24,'Základní kolo'!$B$7:$M$206,11,FALSE))</f>
        <v>18.49</v>
      </c>
      <c r="J24" s="46">
        <f>IF(ISERROR(VLOOKUP($A24,'Základní kolo'!$B$7:$M$206,12,FALSE)),"",VLOOKUP($A24,'Základní kolo'!$B$7:$M$206,12,FALSE))</f>
        <v>18.49</v>
      </c>
    </row>
    <row r="25" spans="1:10" s="5" customFormat="1" ht="12.75">
      <c r="A25" s="5">
        <v>19</v>
      </c>
      <c r="B25" s="41">
        <f>IF(ISERROR(VLOOKUP($A25,'Základní kolo'!$B$7:$M$206,4,FALSE)),"",VLOOKUP($A25,'Základní kolo'!$B$7:$M$206,4,FALSE))</f>
        <v>19</v>
      </c>
      <c r="C25" s="42">
        <f>IF(ISERROR(VLOOKUP($A25,'Základní kolo'!$B$7:$M$206,5,FALSE)),"",VLOOKUP($A25,'Základní kolo'!$B$7:$M$206,5,FALSE))</f>
        <v>23</v>
      </c>
      <c r="D25" s="43">
        <f>IF(ISERROR(VLOOKUP($A25,'Základní kolo'!$B$7:$M$206,6,FALSE)),"",VLOOKUP($A25,'Základní kolo'!$B$7:$M$206,6,FALSE))</f>
        <v>13632</v>
      </c>
      <c r="E25" s="44" t="str">
        <f>IF(ISERROR(VLOOKUP($A25,'Základní kolo'!$B$7:$M$206,7,FALSE)),"",VLOOKUP($A25,'Základní kolo'!$B$7:$M$206,7,FALSE))</f>
        <v>Škultetyová Andrea</v>
      </c>
      <c r="F25" s="43">
        <f>IF(ISERROR(VLOOKUP($A25,'Základní kolo'!$B$7:$M$206,8,FALSE)),"",VLOOKUP($A25,'Základní kolo'!$B$7:$M$206,8,FALSE))</f>
        <v>1996</v>
      </c>
      <c r="G25" s="44" t="str">
        <f>IF(ISERROR(VLOOKUP($A25,'Základní kolo'!$B$7:$M$206,9,FALSE)),"",VLOOKUP($A25,'Základní kolo'!$B$7:$M$206,9,FALSE))</f>
        <v>Skalice</v>
      </c>
      <c r="H25" s="45">
        <f>IF(ISERROR(VLOOKUP($A25,'Základní kolo'!$B$7:$M$206,10,FALSE)),"",VLOOKUP($A25,'Základní kolo'!$B$7:$M$206,10,FALSE))</f>
        <v>18.6</v>
      </c>
      <c r="I25" s="45">
        <f>IF(ISERROR(VLOOKUP($A25,'Základní kolo'!$B$7:$M$206,11,FALSE)),"",VLOOKUP($A25,'Základní kolo'!$B$7:$M$206,11,FALSE))</f>
        <v>18.52</v>
      </c>
      <c r="J25" s="46">
        <f>IF(ISERROR(VLOOKUP($A25,'Základní kolo'!$B$7:$M$206,12,FALSE)),"",VLOOKUP($A25,'Základní kolo'!$B$7:$M$206,12,FALSE))</f>
        <v>18.52</v>
      </c>
    </row>
    <row r="26" spans="1:10" s="5" customFormat="1" ht="12.75">
      <c r="A26" s="5">
        <v>20</v>
      </c>
      <c r="B26" s="41">
        <f>IF(ISERROR(VLOOKUP($A26,'Základní kolo'!$B$7:$M$206,4,FALSE)),"",VLOOKUP($A26,'Základní kolo'!$B$7:$M$206,4,FALSE))</f>
        <v>20</v>
      </c>
      <c r="C26" s="42">
        <f>IF(ISERROR(VLOOKUP($A26,'Základní kolo'!$B$7:$M$206,5,FALSE)),"",VLOOKUP($A26,'Základní kolo'!$B$7:$M$206,5,FALSE))</f>
        <v>3</v>
      </c>
      <c r="D26" s="43">
        <f>IF(ISERROR(VLOOKUP($A26,'Základní kolo'!$B$7:$M$206,6,FALSE)),"",VLOOKUP($A26,'Základní kolo'!$B$7:$M$206,6,FALSE))</f>
        <v>17742</v>
      </c>
      <c r="E26" s="44" t="str">
        <f>IF(ISERROR(VLOOKUP($A26,'Základní kolo'!$B$7:$M$206,7,FALSE)),"",VLOOKUP($A26,'Základní kolo'!$B$7:$M$206,7,FALSE))</f>
        <v>Dipoldová Jana</v>
      </c>
      <c r="F26" s="43">
        <f>IF(ISERROR(VLOOKUP($A26,'Základní kolo'!$B$7:$M$206,8,FALSE)),"",VLOOKUP($A26,'Základní kolo'!$B$7:$M$206,8,FALSE))</f>
        <v>1998</v>
      </c>
      <c r="G26" s="44" t="str">
        <f>IF(ISERROR(VLOOKUP($A26,'Základní kolo'!$B$7:$M$206,9,FALSE)),"",VLOOKUP($A26,'Základní kolo'!$B$7:$M$206,9,FALSE))</f>
        <v>Česká Bělá</v>
      </c>
      <c r="H26" s="45">
        <f>IF(ISERROR(VLOOKUP($A26,'Základní kolo'!$B$7:$M$206,10,FALSE)),"",VLOOKUP($A26,'Základní kolo'!$B$7:$M$206,10,FALSE))</f>
        <v>18.73</v>
      </c>
      <c r="I26" s="45">
        <f>IF(ISERROR(VLOOKUP($A26,'Základní kolo'!$B$7:$M$206,11,FALSE)),"",VLOOKUP($A26,'Základní kolo'!$B$7:$M$206,11,FALSE))</f>
        <v>18.55</v>
      </c>
      <c r="J26" s="46">
        <f>IF(ISERROR(VLOOKUP($A26,'Základní kolo'!$B$7:$M$206,12,FALSE)),"",VLOOKUP($A26,'Základní kolo'!$B$7:$M$206,12,FALSE))</f>
        <v>18.55</v>
      </c>
    </row>
    <row r="27" spans="1:10" s="5" customFormat="1" ht="12.75">
      <c r="A27" s="5">
        <v>21</v>
      </c>
      <c r="B27" s="41">
        <f>IF(ISERROR(VLOOKUP($A27,'Základní kolo'!$B$7:$M$206,4,FALSE)),"",VLOOKUP($A27,'Základní kolo'!$B$7:$M$206,4,FALSE))</f>
        <v>21</v>
      </c>
      <c r="C27" s="42">
        <f>IF(ISERROR(VLOOKUP($A27,'Základní kolo'!$B$7:$M$206,5,FALSE)),"",VLOOKUP($A27,'Základní kolo'!$B$7:$M$206,5,FALSE))</f>
        <v>51</v>
      </c>
      <c r="D27" s="43">
        <f>IF(ISERROR(VLOOKUP($A27,'Základní kolo'!$B$7:$M$206,6,FALSE)),"",VLOOKUP($A27,'Základní kolo'!$B$7:$M$206,6,FALSE))</f>
        <v>15812</v>
      </c>
      <c r="E27" s="44" t="str">
        <f>IF(ISERROR(VLOOKUP($A27,'Základní kolo'!$B$7:$M$206,7,FALSE)),"",VLOOKUP($A27,'Základní kolo'!$B$7:$M$206,7,FALSE))</f>
        <v>Prchlíková Lenka</v>
      </c>
      <c r="F27" s="43">
        <f>IF(ISERROR(VLOOKUP($A27,'Základní kolo'!$B$7:$M$206,8,FALSE)),"",VLOOKUP($A27,'Základní kolo'!$B$7:$M$206,8,FALSE))</f>
        <v>1998</v>
      </c>
      <c r="G27" s="44" t="str">
        <f>IF(ISERROR(VLOOKUP($A27,'Základní kolo'!$B$7:$M$206,9,FALSE)),"",VLOOKUP($A27,'Základní kolo'!$B$7:$M$206,9,FALSE))</f>
        <v>Poniklá</v>
      </c>
      <c r="H27" s="45">
        <f>IF(ISERROR(VLOOKUP($A27,'Základní kolo'!$B$7:$M$206,10,FALSE)),"",VLOOKUP($A27,'Základní kolo'!$B$7:$M$206,10,FALSE))</f>
        <v>19.23</v>
      </c>
      <c r="I27" s="45">
        <f>IF(ISERROR(VLOOKUP($A27,'Základní kolo'!$B$7:$M$206,11,FALSE)),"",VLOOKUP($A27,'Základní kolo'!$B$7:$M$206,11,FALSE))</f>
        <v>18.92</v>
      </c>
      <c r="J27" s="46">
        <f>IF(ISERROR(VLOOKUP($A27,'Základní kolo'!$B$7:$M$206,12,FALSE)),"",VLOOKUP($A27,'Základní kolo'!$B$7:$M$206,12,FALSE))</f>
        <v>18.92</v>
      </c>
    </row>
    <row r="28" spans="1:10" s="5" customFormat="1" ht="12.75">
      <c r="A28" s="5">
        <v>22</v>
      </c>
      <c r="B28" s="41">
        <f>IF(ISERROR(VLOOKUP($A28,'Základní kolo'!$B$7:$M$206,4,FALSE)),"",VLOOKUP($A28,'Základní kolo'!$B$7:$M$206,4,FALSE))</f>
        <v>22</v>
      </c>
      <c r="C28" s="42">
        <f>IF(ISERROR(VLOOKUP($A28,'Základní kolo'!$B$7:$M$206,5,FALSE)),"",VLOOKUP($A28,'Základní kolo'!$B$7:$M$206,5,FALSE))</f>
        <v>119</v>
      </c>
      <c r="D28" s="43">
        <f>IF(ISERROR(VLOOKUP($A28,'Základní kolo'!$B$7:$M$206,6,FALSE)),"",VLOOKUP($A28,'Základní kolo'!$B$7:$M$206,6,FALSE))</f>
        <v>19382</v>
      </c>
      <c r="E28" s="44" t="str">
        <f>IF(ISERROR(VLOOKUP($A28,'Základní kolo'!$B$7:$M$206,7,FALSE)),"",VLOOKUP($A28,'Základní kolo'!$B$7:$M$206,7,FALSE))</f>
        <v>Jiráková Dominika</v>
      </c>
      <c r="F28" s="43">
        <f>IF(ISERROR(VLOOKUP($A28,'Základní kolo'!$B$7:$M$206,8,FALSE)),"",VLOOKUP($A28,'Základní kolo'!$B$7:$M$206,8,FALSE))</f>
        <v>1999</v>
      </c>
      <c r="G28" s="44" t="str">
        <f>IF(ISERROR(VLOOKUP($A28,'Základní kolo'!$B$7:$M$206,9,FALSE)),"",VLOOKUP($A28,'Základní kolo'!$B$7:$M$206,9,FALSE))</f>
        <v>Střezimíř</v>
      </c>
      <c r="H28" s="45">
        <f>IF(ISERROR(VLOOKUP($A28,'Základní kolo'!$B$7:$M$206,10,FALSE)),"",VLOOKUP($A28,'Základní kolo'!$B$7:$M$206,10,FALSE))</f>
        <v>19.87</v>
      </c>
      <c r="I28" s="45">
        <f>IF(ISERROR(VLOOKUP($A28,'Základní kolo'!$B$7:$M$206,11,FALSE)),"",VLOOKUP($A28,'Základní kolo'!$B$7:$M$206,11,FALSE))</f>
        <v>18.96</v>
      </c>
      <c r="J28" s="46">
        <f>IF(ISERROR(VLOOKUP($A28,'Základní kolo'!$B$7:$M$206,12,FALSE)),"",VLOOKUP($A28,'Základní kolo'!$B$7:$M$206,12,FALSE))</f>
        <v>18.96</v>
      </c>
    </row>
    <row r="29" spans="1:10" s="5" customFormat="1" ht="12.75">
      <c r="A29" s="5">
        <v>23</v>
      </c>
      <c r="B29" s="41">
        <f>IF(ISERROR(VLOOKUP($A29,'Základní kolo'!$B$7:$M$206,4,FALSE)),"",VLOOKUP($A29,'Základní kolo'!$B$7:$M$206,4,FALSE))</f>
        <v>23</v>
      </c>
      <c r="C29" s="42">
        <f>IF(ISERROR(VLOOKUP($A29,'Základní kolo'!$B$7:$M$206,5,FALSE)),"",VLOOKUP($A29,'Základní kolo'!$B$7:$M$206,5,FALSE))</f>
        <v>54</v>
      </c>
      <c r="D29" s="43">
        <f>IF(ISERROR(VLOOKUP($A29,'Základní kolo'!$B$7:$M$206,6,FALSE)),"",VLOOKUP($A29,'Základní kolo'!$B$7:$M$206,6,FALSE))</f>
        <v>13842</v>
      </c>
      <c r="E29" s="44" t="str">
        <f>IF(ISERROR(VLOOKUP($A29,'Základní kolo'!$B$7:$M$206,7,FALSE)),"",VLOOKUP($A29,'Základní kolo'!$B$7:$M$206,7,FALSE))</f>
        <v>Dvořáková Radka</v>
      </c>
      <c r="F29" s="43">
        <f>IF(ISERROR(VLOOKUP($A29,'Základní kolo'!$B$7:$M$206,8,FALSE)),"",VLOOKUP($A29,'Základní kolo'!$B$7:$M$206,8,FALSE))</f>
        <v>1994</v>
      </c>
      <c r="G29" s="44" t="str">
        <f>IF(ISERROR(VLOOKUP($A29,'Základní kolo'!$B$7:$M$206,9,FALSE)),"",VLOOKUP($A29,'Základní kolo'!$B$7:$M$206,9,FALSE))</f>
        <v>Tuhaň</v>
      </c>
      <c r="H29" s="45">
        <f>IF(ISERROR(VLOOKUP($A29,'Základní kolo'!$B$7:$M$206,10,FALSE)),"",VLOOKUP($A29,'Základní kolo'!$B$7:$M$206,10,FALSE))</f>
        <v>19.07</v>
      </c>
      <c r="I29" s="45">
        <f>IF(ISERROR(VLOOKUP($A29,'Základní kolo'!$B$7:$M$206,11,FALSE)),"",VLOOKUP($A29,'Základní kolo'!$B$7:$M$206,11,FALSE))</f>
        <v>25.96</v>
      </c>
      <c r="J29" s="46">
        <f>IF(ISERROR(VLOOKUP($A29,'Základní kolo'!$B$7:$M$206,12,FALSE)),"",VLOOKUP($A29,'Základní kolo'!$B$7:$M$206,12,FALSE))</f>
        <v>19.07</v>
      </c>
    </row>
    <row r="30" spans="1:10" s="5" customFormat="1" ht="12.75">
      <c r="A30" s="5">
        <v>24</v>
      </c>
      <c r="B30" s="41">
        <f>IF(ISERROR(VLOOKUP($A30,'Základní kolo'!$B$7:$M$206,4,FALSE)),"",VLOOKUP($A30,'Základní kolo'!$B$7:$M$206,4,FALSE))</f>
        <v>24</v>
      </c>
      <c r="C30" s="42">
        <f>IF(ISERROR(VLOOKUP($A30,'Základní kolo'!$B$7:$M$206,5,FALSE)),"",VLOOKUP($A30,'Základní kolo'!$B$7:$M$206,5,FALSE))</f>
        <v>88</v>
      </c>
      <c r="D30" s="43">
        <f>IF(ISERROR(VLOOKUP($A30,'Základní kolo'!$B$7:$M$206,6,FALSE)),"",VLOOKUP($A30,'Základní kolo'!$B$7:$M$206,6,FALSE))</f>
        <v>2202</v>
      </c>
      <c r="E30" s="44" t="str">
        <f>IF(ISERROR(VLOOKUP($A30,'Základní kolo'!$B$7:$M$206,7,FALSE)),"",VLOOKUP($A30,'Základní kolo'!$B$7:$M$206,7,FALSE))</f>
        <v>Růžičková Tereza</v>
      </c>
      <c r="F30" s="43">
        <f>IF(ISERROR(VLOOKUP($A30,'Základní kolo'!$B$7:$M$206,8,FALSE)),"",VLOOKUP($A30,'Základní kolo'!$B$7:$M$206,8,FALSE))</f>
        <v>1990</v>
      </c>
      <c r="G30" s="44" t="str">
        <f>IF(ISERROR(VLOOKUP($A30,'Základní kolo'!$B$7:$M$206,9,FALSE)),"",VLOOKUP($A30,'Základní kolo'!$B$7:$M$206,9,FALSE))</f>
        <v>Praha-Dolní Měcholupy</v>
      </c>
      <c r="H30" s="45">
        <f>IF(ISERROR(VLOOKUP($A30,'Základní kolo'!$B$7:$M$206,10,FALSE)),"",VLOOKUP($A30,'Základní kolo'!$B$7:$M$206,10,FALSE))</f>
        <v>19.1</v>
      </c>
      <c r="I30" s="45" t="str">
        <f>IF(ISERROR(VLOOKUP($A30,'Základní kolo'!$B$7:$M$206,11,FALSE)),"",VLOOKUP($A30,'Základní kolo'!$B$7:$M$206,11,FALSE))</f>
        <v>NP</v>
      </c>
      <c r="J30" s="46">
        <f>IF(ISERROR(VLOOKUP($A30,'Základní kolo'!$B$7:$M$206,12,FALSE)),"",VLOOKUP($A30,'Základní kolo'!$B$7:$M$206,12,FALSE))</f>
        <v>19.1</v>
      </c>
    </row>
    <row r="31" spans="1:10" s="5" customFormat="1" ht="12.75">
      <c r="A31" s="5">
        <v>25</v>
      </c>
      <c r="B31" s="41">
        <f>IF(ISERROR(VLOOKUP($A31,'Základní kolo'!$B$7:$M$206,4,FALSE)),"",VLOOKUP($A31,'Základní kolo'!$B$7:$M$206,4,FALSE))</f>
        <v>25</v>
      </c>
      <c r="C31" s="42">
        <f>IF(ISERROR(VLOOKUP($A31,'Základní kolo'!$B$7:$M$206,5,FALSE)),"",VLOOKUP($A31,'Základní kolo'!$B$7:$M$206,5,FALSE))</f>
        <v>99</v>
      </c>
      <c r="D31" s="43">
        <f>IF(ISERROR(VLOOKUP($A31,'Základní kolo'!$B$7:$M$206,6,FALSE)),"",VLOOKUP($A31,'Základní kolo'!$B$7:$M$206,6,FALSE))</f>
        <v>17562</v>
      </c>
      <c r="E31" s="44" t="str">
        <f>IF(ISERROR(VLOOKUP($A31,'Základní kolo'!$B$7:$M$206,7,FALSE)),"",VLOOKUP($A31,'Základní kolo'!$B$7:$M$206,7,FALSE))</f>
        <v>Kaplanová Petra</v>
      </c>
      <c r="F31" s="43">
        <f>IF(ISERROR(VLOOKUP($A31,'Základní kolo'!$B$7:$M$206,8,FALSE)),"",VLOOKUP($A31,'Základní kolo'!$B$7:$M$206,8,FALSE))</f>
        <v>2000</v>
      </c>
      <c r="G31" s="44" t="str">
        <f>IF(ISERROR(VLOOKUP($A31,'Základní kolo'!$B$7:$M$206,9,FALSE)),"",VLOOKUP($A31,'Základní kolo'!$B$7:$M$206,9,FALSE))</f>
        <v>Slepotice</v>
      </c>
      <c r="H31" s="45">
        <f>IF(ISERROR(VLOOKUP($A31,'Základní kolo'!$B$7:$M$206,10,FALSE)),"",VLOOKUP($A31,'Základní kolo'!$B$7:$M$206,10,FALSE))</f>
        <v>24.03</v>
      </c>
      <c r="I31" s="45">
        <f>IF(ISERROR(VLOOKUP($A31,'Základní kolo'!$B$7:$M$206,11,FALSE)),"",VLOOKUP($A31,'Základní kolo'!$B$7:$M$206,11,FALSE))</f>
        <v>19.31</v>
      </c>
      <c r="J31" s="46">
        <f>IF(ISERROR(VLOOKUP($A31,'Základní kolo'!$B$7:$M$206,12,FALSE)),"",VLOOKUP($A31,'Základní kolo'!$B$7:$M$206,12,FALSE))</f>
        <v>19.31</v>
      </c>
    </row>
    <row r="32" spans="1:10" s="5" customFormat="1" ht="12.75">
      <c r="A32" s="5">
        <v>26</v>
      </c>
      <c r="B32" s="41">
        <f>IF(ISERROR(VLOOKUP($A32,'Základní kolo'!$B$7:$M$206,4,FALSE)),"",VLOOKUP($A32,'Základní kolo'!$B$7:$M$206,4,FALSE))</f>
        <v>26</v>
      </c>
      <c r="C32" s="42">
        <f>IF(ISERROR(VLOOKUP($A32,'Základní kolo'!$B$7:$M$206,5,FALSE)),"",VLOOKUP($A32,'Základní kolo'!$B$7:$M$206,5,FALSE))</f>
        <v>67</v>
      </c>
      <c r="D32" s="43">
        <f>IF(ISERROR(VLOOKUP($A32,'Základní kolo'!$B$7:$M$206,6,FALSE)),"",VLOOKUP($A32,'Základní kolo'!$B$7:$M$206,6,FALSE))</f>
        <v>18852</v>
      </c>
      <c r="E32" s="44" t="str">
        <f>IF(ISERROR(VLOOKUP($A32,'Základní kolo'!$B$7:$M$206,7,FALSE)),"",VLOOKUP($A32,'Základní kolo'!$B$7:$M$206,7,FALSE))</f>
        <v>Opavová Tereza</v>
      </c>
      <c r="F32" s="43">
        <f>IF(ISERROR(VLOOKUP($A32,'Základní kolo'!$B$7:$M$206,8,FALSE)),"",VLOOKUP($A32,'Základní kolo'!$B$7:$M$206,8,FALSE))</f>
        <v>2000</v>
      </c>
      <c r="G32" s="44" t="str">
        <f>IF(ISERROR(VLOOKUP($A32,'Základní kolo'!$B$7:$M$206,9,FALSE)),"",VLOOKUP($A32,'Základní kolo'!$B$7:$M$206,9,FALSE))</f>
        <v>Křešice</v>
      </c>
      <c r="H32" s="45">
        <f>IF(ISERROR(VLOOKUP($A32,'Základní kolo'!$B$7:$M$206,10,FALSE)),"",VLOOKUP($A32,'Základní kolo'!$B$7:$M$206,10,FALSE))</f>
        <v>20.14</v>
      </c>
      <c r="I32" s="45">
        <f>IF(ISERROR(VLOOKUP($A32,'Základní kolo'!$B$7:$M$206,11,FALSE)),"",VLOOKUP($A32,'Základní kolo'!$B$7:$M$206,11,FALSE))</f>
        <v>19.37</v>
      </c>
      <c r="J32" s="46">
        <f>IF(ISERROR(VLOOKUP($A32,'Základní kolo'!$B$7:$M$206,12,FALSE)),"",VLOOKUP($A32,'Základní kolo'!$B$7:$M$206,12,FALSE))</f>
        <v>19.37</v>
      </c>
    </row>
    <row r="33" spans="1:10" s="5" customFormat="1" ht="12.75">
      <c r="A33" s="5">
        <v>27</v>
      </c>
      <c r="B33" s="41">
        <f>IF(ISERROR(VLOOKUP($A33,'Základní kolo'!$B$7:$M$206,4,FALSE)),"",VLOOKUP($A33,'Základní kolo'!$B$7:$M$206,4,FALSE))</f>
        <v>27</v>
      </c>
      <c r="C33" s="42">
        <f>IF(ISERROR(VLOOKUP($A33,'Základní kolo'!$B$7:$M$206,5,FALSE)),"",VLOOKUP($A33,'Základní kolo'!$B$7:$M$206,5,FALSE))</f>
        <v>26</v>
      </c>
      <c r="D33" s="43">
        <f>IF(ISERROR(VLOOKUP($A33,'Základní kolo'!$B$7:$M$206,6,FALSE)),"",VLOOKUP($A33,'Základní kolo'!$B$7:$M$206,6,FALSE))</f>
        <v>21932</v>
      </c>
      <c r="E33" s="44" t="str">
        <f>IF(ISERROR(VLOOKUP($A33,'Základní kolo'!$B$7:$M$206,7,FALSE)),"",VLOOKUP($A33,'Základní kolo'!$B$7:$M$206,7,FALSE))</f>
        <v>Tesařová Alena</v>
      </c>
      <c r="F33" s="43">
        <f>IF(ISERROR(VLOOKUP($A33,'Základní kolo'!$B$7:$M$206,8,FALSE)),"",VLOOKUP($A33,'Základní kolo'!$B$7:$M$206,8,FALSE))</f>
        <v>1988</v>
      </c>
      <c r="G33" s="44" t="str">
        <f>IF(ISERROR(VLOOKUP($A33,'Základní kolo'!$B$7:$M$206,9,FALSE)),"",VLOOKUP($A33,'Základní kolo'!$B$7:$M$206,9,FALSE))</f>
        <v>Úvaly</v>
      </c>
      <c r="H33" s="45" t="str">
        <f>IF(ISERROR(VLOOKUP($A33,'Základní kolo'!$B$7:$M$206,10,FALSE)),"",VLOOKUP($A33,'Základní kolo'!$B$7:$M$206,10,FALSE))</f>
        <v>NP</v>
      </c>
      <c r="I33" s="45">
        <f>IF(ISERROR(VLOOKUP($A33,'Základní kolo'!$B$7:$M$206,11,FALSE)),"",VLOOKUP($A33,'Základní kolo'!$B$7:$M$206,11,FALSE))</f>
        <v>19.45</v>
      </c>
      <c r="J33" s="46">
        <f>IF(ISERROR(VLOOKUP($A33,'Základní kolo'!$B$7:$M$206,12,FALSE)),"",VLOOKUP($A33,'Základní kolo'!$B$7:$M$206,12,FALSE))</f>
        <v>19.45</v>
      </c>
    </row>
    <row r="34" spans="1:10" s="5" customFormat="1" ht="12.75">
      <c r="A34" s="5">
        <v>28</v>
      </c>
      <c r="B34" s="41">
        <f>IF(ISERROR(VLOOKUP($A34,'Základní kolo'!$B$7:$M$206,4,FALSE)),"",VLOOKUP($A34,'Základní kolo'!$B$7:$M$206,4,FALSE))</f>
        <v>28</v>
      </c>
      <c r="C34" s="42">
        <f>IF(ISERROR(VLOOKUP($A34,'Základní kolo'!$B$7:$M$206,5,FALSE)),"",VLOOKUP($A34,'Základní kolo'!$B$7:$M$206,5,FALSE))</f>
        <v>14</v>
      </c>
      <c r="D34" s="43">
        <f>IF(ISERROR(VLOOKUP($A34,'Základní kolo'!$B$7:$M$206,6,FALSE)),"",VLOOKUP($A34,'Základní kolo'!$B$7:$M$206,6,FALSE))</f>
        <v>11912</v>
      </c>
      <c r="E34" s="44" t="str">
        <f>IF(ISERROR(VLOOKUP($A34,'Základní kolo'!$B$7:$M$206,7,FALSE)),"",VLOOKUP($A34,'Základní kolo'!$B$7:$M$206,7,FALSE))</f>
        <v>Ručková Dominika</v>
      </c>
      <c r="F34" s="43">
        <f>IF(ISERROR(VLOOKUP($A34,'Základní kolo'!$B$7:$M$206,8,FALSE)),"",VLOOKUP($A34,'Základní kolo'!$B$7:$M$206,8,FALSE))</f>
        <v>1994</v>
      </c>
      <c r="G34" s="44" t="str">
        <f>IF(ISERROR(VLOOKUP($A34,'Základní kolo'!$B$7:$M$206,9,FALSE)),"",VLOOKUP($A34,'Základní kolo'!$B$7:$M$206,9,FALSE))</f>
        <v>Krmelín</v>
      </c>
      <c r="H34" s="45">
        <f>IF(ISERROR(VLOOKUP($A34,'Základní kolo'!$B$7:$M$206,10,FALSE)),"",VLOOKUP($A34,'Základní kolo'!$B$7:$M$206,10,FALSE))</f>
        <v>19.47</v>
      </c>
      <c r="I34" s="45">
        <f>IF(ISERROR(VLOOKUP($A34,'Základní kolo'!$B$7:$M$206,11,FALSE)),"",VLOOKUP($A34,'Základní kolo'!$B$7:$M$206,11,FALSE))</f>
        <v>19.62</v>
      </c>
      <c r="J34" s="46">
        <f>IF(ISERROR(VLOOKUP($A34,'Základní kolo'!$B$7:$M$206,12,FALSE)),"",VLOOKUP($A34,'Základní kolo'!$B$7:$M$206,12,FALSE))</f>
        <v>19.47</v>
      </c>
    </row>
    <row r="35" spans="1:10" s="5" customFormat="1" ht="12.75">
      <c r="A35" s="5">
        <v>29</v>
      </c>
      <c r="B35" s="41">
        <f>IF(ISERROR(VLOOKUP($A35,'Základní kolo'!$B$7:$M$206,4,FALSE)),"",VLOOKUP($A35,'Základní kolo'!$B$7:$M$206,4,FALSE))</f>
        <v>29</v>
      </c>
      <c r="C35" s="42">
        <f>IF(ISERROR(VLOOKUP($A35,'Základní kolo'!$B$7:$M$206,5,FALSE)),"",VLOOKUP($A35,'Základní kolo'!$B$7:$M$206,5,FALSE))</f>
        <v>56</v>
      </c>
      <c r="D35" s="43">
        <f>IF(ISERROR(VLOOKUP($A35,'Základní kolo'!$B$7:$M$206,6,FALSE)),"",VLOOKUP($A35,'Základní kolo'!$B$7:$M$206,6,FALSE))</f>
        <v>17492</v>
      </c>
      <c r="E35" s="44" t="str">
        <f>IF(ISERROR(VLOOKUP($A35,'Základní kolo'!$B$7:$M$206,7,FALSE)),"",VLOOKUP($A35,'Základní kolo'!$B$7:$M$206,7,FALSE))</f>
        <v>Kadlecová Natálie</v>
      </c>
      <c r="F35" s="43">
        <f>IF(ISERROR(VLOOKUP($A35,'Základní kolo'!$B$7:$M$206,8,FALSE)),"",VLOOKUP($A35,'Základní kolo'!$B$7:$M$206,8,FALSE))</f>
        <v>2000</v>
      </c>
      <c r="G35" s="44" t="str">
        <f>IF(ISERROR(VLOOKUP($A35,'Základní kolo'!$B$7:$M$206,9,FALSE)),"",VLOOKUP($A35,'Základní kolo'!$B$7:$M$206,9,FALSE))</f>
        <v>Skuteč</v>
      </c>
      <c r="H35" s="45" t="str">
        <f>IF(ISERROR(VLOOKUP($A35,'Základní kolo'!$B$7:$M$206,10,FALSE)),"",VLOOKUP($A35,'Základní kolo'!$B$7:$M$206,10,FALSE))</f>
        <v>NP</v>
      </c>
      <c r="I35" s="45">
        <f>IF(ISERROR(VLOOKUP($A35,'Základní kolo'!$B$7:$M$206,11,FALSE)),"",VLOOKUP($A35,'Základní kolo'!$B$7:$M$206,11,FALSE))</f>
        <v>19.47</v>
      </c>
      <c r="J35" s="46">
        <f>IF(ISERROR(VLOOKUP($A35,'Základní kolo'!$B$7:$M$206,12,FALSE)),"",VLOOKUP($A35,'Základní kolo'!$B$7:$M$206,12,FALSE))</f>
        <v>19.47</v>
      </c>
    </row>
    <row r="36" spans="1:10" s="5" customFormat="1" ht="12.75">
      <c r="A36" s="5">
        <v>30</v>
      </c>
      <c r="B36" s="41">
        <f>IF(ISERROR(VLOOKUP($A36,'Základní kolo'!$B$7:$M$206,4,FALSE)),"",VLOOKUP($A36,'Základní kolo'!$B$7:$M$206,4,FALSE))</f>
        <v>30</v>
      </c>
      <c r="C36" s="42">
        <f>IF(ISERROR(VLOOKUP($A36,'Základní kolo'!$B$7:$M$206,5,FALSE)),"",VLOOKUP($A36,'Základní kolo'!$B$7:$M$206,5,FALSE))</f>
        <v>77</v>
      </c>
      <c r="D36" s="43">
        <f>IF(ISERROR(VLOOKUP($A36,'Základní kolo'!$B$7:$M$206,6,FALSE)),"",VLOOKUP($A36,'Základní kolo'!$B$7:$M$206,6,FALSE))</f>
        <v>22642</v>
      </c>
      <c r="E36" s="44" t="str">
        <f>IF(ISERROR(VLOOKUP($A36,'Základní kolo'!$B$7:$M$206,7,FALSE)),"",VLOOKUP($A36,'Základní kolo'!$B$7:$M$206,7,FALSE))</f>
        <v>Rotterová Lucie</v>
      </c>
      <c r="F36" s="43">
        <f>IF(ISERROR(VLOOKUP($A36,'Základní kolo'!$B$7:$M$206,8,FALSE)),"",VLOOKUP($A36,'Základní kolo'!$B$7:$M$206,8,FALSE))</f>
        <v>2000</v>
      </c>
      <c r="G36" s="44" t="str">
        <f>IF(ISERROR(VLOOKUP($A36,'Základní kolo'!$B$7:$M$206,9,FALSE)),"",VLOOKUP($A36,'Základní kolo'!$B$7:$M$206,9,FALSE))</f>
        <v>Česká Metuje</v>
      </c>
      <c r="H36" s="45">
        <f>IF(ISERROR(VLOOKUP($A36,'Základní kolo'!$B$7:$M$206,10,FALSE)),"",VLOOKUP($A36,'Základní kolo'!$B$7:$M$206,10,FALSE))</f>
        <v>21.06</v>
      </c>
      <c r="I36" s="45">
        <f>IF(ISERROR(VLOOKUP($A36,'Základní kolo'!$B$7:$M$206,11,FALSE)),"",VLOOKUP($A36,'Základní kolo'!$B$7:$M$206,11,FALSE))</f>
        <v>19.48</v>
      </c>
      <c r="J36" s="46">
        <f>IF(ISERROR(VLOOKUP($A36,'Základní kolo'!$B$7:$M$206,12,FALSE)),"",VLOOKUP($A36,'Základní kolo'!$B$7:$M$206,12,FALSE))</f>
        <v>19.48</v>
      </c>
    </row>
    <row r="37" spans="1:10" s="5" customFormat="1" ht="12.75">
      <c r="A37" s="5">
        <v>31</v>
      </c>
      <c r="B37" s="41">
        <f>IF(ISERROR(VLOOKUP($A37,'Základní kolo'!$B$7:$M$206,4,FALSE)),"",VLOOKUP($A37,'Základní kolo'!$B$7:$M$206,4,FALSE))</f>
        <v>31</v>
      </c>
      <c r="C37" s="42">
        <f>IF(ISERROR(VLOOKUP($A37,'Základní kolo'!$B$7:$M$206,5,FALSE)),"",VLOOKUP($A37,'Základní kolo'!$B$7:$M$206,5,FALSE))</f>
        <v>7</v>
      </c>
      <c r="D37" s="43">
        <f>IF(ISERROR(VLOOKUP($A37,'Základní kolo'!$B$7:$M$206,6,FALSE)),"",VLOOKUP($A37,'Základní kolo'!$B$7:$M$206,6,FALSE))</f>
        <v>26632</v>
      </c>
      <c r="E37" s="44" t="str">
        <f>IF(ISERROR(VLOOKUP($A37,'Základní kolo'!$B$7:$M$206,7,FALSE)),"",VLOOKUP($A37,'Základní kolo'!$B$7:$M$206,7,FALSE))</f>
        <v>Pětrošová Nikol</v>
      </c>
      <c r="F37" s="43">
        <f>IF(ISERROR(VLOOKUP($A37,'Základní kolo'!$B$7:$M$206,8,FALSE)),"",VLOOKUP($A37,'Základní kolo'!$B$7:$M$206,8,FALSE))</f>
        <v>1999</v>
      </c>
      <c r="G37" s="44" t="str">
        <f>IF(ISERROR(VLOOKUP($A37,'Základní kolo'!$B$7:$M$206,9,FALSE)),"",VLOOKUP($A37,'Základní kolo'!$B$7:$M$206,9,FALSE))</f>
        <v>Frýdek</v>
      </c>
      <c r="H37" s="45">
        <f>IF(ISERROR(VLOOKUP($A37,'Základní kolo'!$B$7:$M$206,10,FALSE)),"",VLOOKUP($A37,'Základní kolo'!$B$7:$M$206,10,FALSE))</f>
        <v>20.91</v>
      </c>
      <c r="I37" s="45">
        <f>IF(ISERROR(VLOOKUP($A37,'Základní kolo'!$B$7:$M$206,11,FALSE)),"",VLOOKUP($A37,'Základní kolo'!$B$7:$M$206,11,FALSE))</f>
        <v>19.53</v>
      </c>
      <c r="J37" s="46">
        <f>IF(ISERROR(VLOOKUP($A37,'Základní kolo'!$B$7:$M$206,12,FALSE)),"",VLOOKUP($A37,'Základní kolo'!$B$7:$M$206,12,FALSE))</f>
        <v>19.53</v>
      </c>
    </row>
    <row r="38" spans="1:10" s="5" customFormat="1" ht="12.75">
      <c r="A38" s="5">
        <v>32</v>
      </c>
      <c r="B38" s="41">
        <f>IF(ISERROR(VLOOKUP($A38,'Základní kolo'!$B$7:$M$206,4,FALSE)),"",VLOOKUP($A38,'Základní kolo'!$B$7:$M$206,4,FALSE))</f>
        <v>32</v>
      </c>
      <c r="C38" s="42">
        <f>IF(ISERROR(VLOOKUP($A38,'Základní kolo'!$B$7:$M$206,5,FALSE)),"",VLOOKUP($A38,'Základní kolo'!$B$7:$M$206,5,FALSE))</f>
        <v>100</v>
      </c>
      <c r="D38" s="43">
        <f>IF(ISERROR(VLOOKUP($A38,'Základní kolo'!$B$7:$M$206,6,FALSE)),"",VLOOKUP($A38,'Základní kolo'!$B$7:$M$206,6,FALSE))</f>
        <v>11622</v>
      </c>
      <c r="E38" s="44" t="str">
        <f>IF(ISERROR(VLOOKUP($A38,'Základní kolo'!$B$7:$M$206,7,FALSE)),"",VLOOKUP($A38,'Základní kolo'!$B$7:$M$206,7,FALSE))</f>
        <v>Grauová Dagmar</v>
      </c>
      <c r="F38" s="43">
        <f>IF(ISERROR(VLOOKUP($A38,'Základní kolo'!$B$7:$M$206,8,FALSE)),"",VLOOKUP($A38,'Základní kolo'!$B$7:$M$206,8,FALSE))</f>
        <v>1996</v>
      </c>
      <c r="G38" s="44" t="str">
        <f>IF(ISERROR(VLOOKUP($A38,'Základní kolo'!$B$7:$M$206,9,FALSE)),"",VLOOKUP($A38,'Základní kolo'!$B$7:$M$206,9,FALSE))</f>
        <v>Praha-Zličín</v>
      </c>
      <c r="H38" s="45">
        <f>IF(ISERROR(VLOOKUP($A38,'Základní kolo'!$B$7:$M$206,10,FALSE)),"",VLOOKUP($A38,'Základní kolo'!$B$7:$M$206,10,FALSE))</f>
        <v>19.81</v>
      </c>
      <c r="I38" s="45">
        <f>IF(ISERROR(VLOOKUP($A38,'Základní kolo'!$B$7:$M$206,11,FALSE)),"",VLOOKUP($A38,'Základní kolo'!$B$7:$M$206,11,FALSE))</f>
        <v>20.04</v>
      </c>
      <c r="J38" s="46">
        <f>IF(ISERROR(VLOOKUP($A38,'Základní kolo'!$B$7:$M$206,12,FALSE)),"",VLOOKUP($A38,'Základní kolo'!$B$7:$M$206,12,FALSE))</f>
        <v>19.81</v>
      </c>
    </row>
    <row r="39" spans="1:10" s="5" customFormat="1" ht="12.75">
      <c r="A39" s="5">
        <v>33</v>
      </c>
      <c r="B39" s="41">
        <f>IF(ISERROR(VLOOKUP($A39,'Základní kolo'!$B$7:$M$206,4,FALSE)),"",VLOOKUP($A39,'Základní kolo'!$B$7:$M$206,4,FALSE))</f>
        <v>33</v>
      </c>
      <c r="C39" s="42">
        <f>IF(ISERROR(VLOOKUP($A39,'Základní kolo'!$B$7:$M$206,5,FALSE)),"",VLOOKUP($A39,'Základní kolo'!$B$7:$M$206,5,FALSE))</f>
        <v>96</v>
      </c>
      <c r="D39" s="43">
        <f>IF(ISERROR(VLOOKUP($A39,'Základní kolo'!$B$7:$M$206,6,FALSE)),"",VLOOKUP($A39,'Základní kolo'!$B$7:$M$206,6,FALSE))</f>
        <v>21622</v>
      </c>
      <c r="E39" s="44" t="str">
        <f>IF(ISERROR(VLOOKUP($A39,'Základní kolo'!$B$7:$M$206,7,FALSE)),"",VLOOKUP($A39,'Základní kolo'!$B$7:$M$206,7,FALSE))</f>
        <v>Truncová Kamila</v>
      </c>
      <c r="F39" s="43">
        <f>IF(ISERROR(VLOOKUP($A39,'Základní kolo'!$B$7:$M$206,8,FALSE)),"",VLOOKUP($A39,'Základní kolo'!$B$7:$M$206,8,FALSE))</f>
        <v>2000</v>
      </c>
      <c r="G39" s="44" t="str">
        <f>IF(ISERROR(VLOOKUP($A39,'Základní kolo'!$B$7:$M$206,9,FALSE)),"",VLOOKUP($A39,'Základní kolo'!$B$7:$M$206,9,FALSE))</f>
        <v>Skuteč</v>
      </c>
      <c r="H39" s="45">
        <f>IF(ISERROR(VLOOKUP($A39,'Základní kolo'!$B$7:$M$206,10,FALSE)),"",VLOOKUP($A39,'Základní kolo'!$B$7:$M$206,10,FALSE))</f>
        <v>21.26</v>
      </c>
      <c r="I39" s="45">
        <f>IF(ISERROR(VLOOKUP($A39,'Základní kolo'!$B$7:$M$206,11,FALSE)),"",VLOOKUP($A39,'Základní kolo'!$B$7:$M$206,11,FALSE))</f>
        <v>19.81</v>
      </c>
      <c r="J39" s="46">
        <f>IF(ISERROR(VLOOKUP($A39,'Základní kolo'!$B$7:$M$206,12,FALSE)),"",VLOOKUP($A39,'Základní kolo'!$B$7:$M$206,12,FALSE))</f>
        <v>19.81</v>
      </c>
    </row>
    <row r="40" spans="1:10" s="5" customFormat="1" ht="12.75">
      <c r="A40" s="5">
        <v>34</v>
      </c>
      <c r="B40" s="41">
        <f>IF(ISERROR(VLOOKUP($A40,'Základní kolo'!$B$7:$M$206,4,FALSE)),"",VLOOKUP($A40,'Základní kolo'!$B$7:$M$206,4,FALSE))</f>
        <v>34</v>
      </c>
      <c r="C40" s="42">
        <f>IF(ISERROR(VLOOKUP($A40,'Základní kolo'!$B$7:$M$206,5,FALSE)),"",VLOOKUP($A40,'Základní kolo'!$B$7:$M$206,5,FALSE))</f>
        <v>34</v>
      </c>
      <c r="D40" s="43">
        <f>IF(ISERROR(VLOOKUP($A40,'Základní kolo'!$B$7:$M$206,6,FALSE)),"",VLOOKUP($A40,'Základní kolo'!$B$7:$M$206,6,FALSE))</f>
        <v>29602</v>
      </c>
      <c r="E40" s="44" t="str">
        <f>IF(ISERROR(VLOOKUP($A40,'Základní kolo'!$B$7:$M$206,7,FALSE)),"",VLOOKUP($A40,'Základní kolo'!$B$7:$M$206,7,FALSE))</f>
        <v>Kašparcová Eva</v>
      </c>
      <c r="F40" s="43">
        <f>IF(ISERROR(VLOOKUP($A40,'Základní kolo'!$B$7:$M$206,8,FALSE)),"",VLOOKUP($A40,'Základní kolo'!$B$7:$M$206,8,FALSE))</f>
        <v>2000</v>
      </c>
      <c r="G40" s="44" t="str">
        <f>IF(ISERROR(VLOOKUP($A40,'Základní kolo'!$B$7:$M$206,9,FALSE)),"",VLOOKUP($A40,'Základní kolo'!$B$7:$M$206,9,FALSE))</f>
        <v>Žernovník</v>
      </c>
      <c r="H40" s="45">
        <f>IF(ISERROR(VLOOKUP($A40,'Základní kolo'!$B$7:$M$206,10,FALSE)),"",VLOOKUP($A40,'Základní kolo'!$B$7:$M$206,10,FALSE))</f>
        <v>19.93</v>
      </c>
      <c r="I40" s="45">
        <f>IF(ISERROR(VLOOKUP($A40,'Základní kolo'!$B$7:$M$206,11,FALSE)),"",VLOOKUP($A40,'Základní kolo'!$B$7:$M$206,11,FALSE))</f>
        <v>19.88</v>
      </c>
      <c r="J40" s="46">
        <f>IF(ISERROR(VLOOKUP($A40,'Základní kolo'!$B$7:$M$206,12,FALSE)),"",VLOOKUP($A40,'Základní kolo'!$B$7:$M$206,12,FALSE))</f>
        <v>19.88</v>
      </c>
    </row>
    <row r="41" spans="1:10" s="5" customFormat="1" ht="12.75">
      <c r="A41" s="5">
        <v>35</v>
      </c>
      <c r="B41" s="41">
        <f>IF(ISERROR(VLOOKUP($A41,'Základní kolo'!$B$7:$M$206,4,FALSE)),"",VLOOKUP($A41,'Základní kolo'!$B$7:$M$206,4,FALSE))</f>
        <v>35</v>
      </c>
      <c r="C41" s="42">
        <f>IF(ISERROR(VLOOKUP($A41,'Základní kolo'!$B$7:$M$206,5,FALSE)),"",VLOOKUP($A41,'Základní kolo'!$B$7:$M$206,5,FALSE))</f>
        <v>122</v>
      </c>
      <c r="D41" s="43">
        <f>IF(ISERROR(VLOOKUP($A41,'Základní kolo'!$B$7:$M$206,6,FALSE)),"",VLOOKUP($A41,'Základní kolo'!$B$7:$M$206,6,FALSE))</f>
        <v>51642</v>
      </c>
      <c r="E41" s="44" t="str">
        <f>IF(ISERROR(VLOOKUP($A41,'Základní kolo'!$B$7:$M$206,7,FALSE)),"",VLOOKUP($A41,'Základní kolo'!$B$7:$M$206,7,FALSE))</f>
        <v>Vaverová Michaela</v>
      </c>
      <c r="F41" s="43">
        <f>IF(ISERROR(VLOOKUP($A41,'Základní kolo'!$B$7:$M$206,8,FALSE)),"",VLOOKUP($A41,'Základní kolo'!$B$7:$M$206,8,FALSE))</f>
        <v>2000</v>
      </c>
      <c r="G41" s="44" t="str">
        <f>IF(ISERROR(VLOOKUP($A41,'Základní kolo'!$B$7:$M$206,9,FALSE)),"",VLOOKUP($A41,'Základní kolo'!$B$7:$M$206,9,FALSE))</f>
        <v>Zaječov</v>
      </c>
      <c r="H41" s="45">
        <f>IF(ISERROR(VLOOKUP($A41,'Základní kolo'!$B$7:$M$206,10,FALSE)),"",VLOOKUP($A41,'Základní kolo'!$B$7:$M$206,10,FALSE))</f>
        <v>19.9</v>
      </c>
      <c r="I41" s="45">
        <f>IF(ISERROR(VLOOKUP($A41,'Základní kolo'!$B$7:$M$206,11,FALSE)),"",VLOOKUP($A41,'Základní kolo'!$B$7:$M$206,11,FALSE))</f>
        <v>20.08</v>
      </c>
      <c r="J41" s="46">
        <f>IF(ISERROR(VLOOKUP($A41,'Základní kolo'!$B$7:$M$206,12,FALSE)),"",VLOOKUP($A41,'Základní kolo'!$B$7:$M$206,12,FALSE))</f>
        <v>19.9</v>
      </c>
    </row>
    <row r="42" spans="1:10" s="5" customFormat="1" ht="12.75">
      <c r="A42" s="5">
        <v>36</v>
      </c>
      <c r="B42" s="41">
        <f>IF(ISERROR(VLOOKUP($A42,'Základní kolo'!$B$7:$M$206,4,FALSE)),"",VLOOKUP($A42,'Základní kolo'!$B$7:$M$206,4,FALSE))</f>
        <v>36</v>
      </c>
      <c r="C42" s="42">
        <f>IF(ISERROR(VLOOKUP($A42,'Základní kolo'!$B$7:$M$206,5,FALSE)),"",VLOOKUP($A42,'Základní kolo'!$B$7:$M$206,5,FALSE))</f>
        <v>33</v>
      </c>
      <c r="D42" s="43">
        <f>IF(ISERROR(VLOOKUP($A42,'Základní kolo'!$B$7:$M$206,6,FALSE)),"",VLOOKUP($A42,'Základní kolo'!$B$7:$M$206,6,FALSE))</f>
        <v>22452</v>
      </c>
      <c r="E42" s="44" t="str">
        <f>IF(ISERROR(VLOOKUP($A42,'Základní kolo'!$B$7:$M$206,7,FALSE)),"",VLOOKUP($A42,'Základní kolo'!$B$7:$M$206,7,FALSE))</f>
        <v>Jedličková Lucie</v>
      </c>
      <c r="F42" s="43">
        <f>IF(ISERROR(VLOOKUP($A42,'Základní kolo'!$B$7:$M$206,8,FALSE)),"",VLOOKUP($A42,'Základní kolo'!$B$7:$M$206,8,FALSE))</f>
        <v>1995</v>
      </c>
      <c r="G42" s="44" t="str">
        <f>IF(ISERROR(VLOOKUP($A42,'Základní kolo'!$B$7:$M$206,9,FALSE)),"",VLOOKUP($A42,'Základní kolo'!$B$7:$M$206,9,FALSE))</f>
        <v>Tísek</v>
      </c>
      <c r="H42" s="45">
        <f>IF(ISERROR(VLOOKUP($A42,'Základní kolo'!$B$7:$M$206,10,FALSE)),"",VLOOKUP($A42,'Základní kolo'!$B$7:$M$206,10,FALSE))</f>
        <v>22.36</v>
      </c>
      <c r="I42" s="45">
        <f>IF(ISERROR(VLOOKUP($A42,'Základní kolo'!$B$7:$M$206,11,FALSE)),"",VLOOKUP($A42,'Základní kolo'!$B$7:$M$206,11,FALSE))</f>
        <v>19.9</v>
      </c>
      <c r="J42" s="46">
        <f>IF(ISERROR(VLOOKUP($A42,'Základní kolo'!$B$7:$M$206,12,FALSE)),"",VLOOKUP($A42,'Základní kolo'!$B$7:$M$206,12,FALSE))</f>
        <v>19.9</v>
      </c>
    </row>
    <row r="43" spans="1:10" s="5" customFormat="1" ht="12.75">
      <c r="A43" s="5">
        <v>37</v>
      </c>
      <c r="B43" s="41">
        <f>IF(ISERROR(VLOOKUP($A43,'Základní kolo'!$B$7:$M$206,4,FALSE)),"",VLOOKUP($A43,'Základní kolo'!$B$7:$M$206,4,FALSE))</f>
        <v>37</v>
      </c>
      <c r="C43" s="42">
        <f>IF(ISERROR(VLOOKUP($A43,'Základní kolo'!$B$7:$M$206,5,FALSE)),"",VLOOKUP($A43,'Základní kolo'!$B$7:$M$206,5,FALSE))</f>
        <v>74</v>
      </c>
      <c r="D43" s="43">
        <f>IF(ISERROR(VLOOKUP($A43,'Základní kolo'!$B$7:$M$206,6,FALSE)),"",VLOOKUP($A43,'Základní kolo'!$B$7:$M$206,6,FALSE))</f>
        <v>13832</v>
      </c>
      <c r="E43" s="44" t="str">
        <f>IF(ISERROR(VLOOKUP($A43,'Základní kolo'!$B$7:$M$206,7,FALSE)),"",VLOOKUP($A43,'Základní kolo'!$B$7:$M$206,7,FALSE))</f>
        <v>Dvořáková Lenka</v>
      </c>
      <c r="F43" s="43">
        <f>IF(ISERROR(VLOOKUP($A43,'Základní kolo'!$B$7:$M$206,8,FALSE)),"",VLOOKUP($A43,'Základní kolo'!$B$7:$M$206,8,FALSE))</f>
        <v>1989</v>
      </c>
      <c r="G43" s="44" t="str">
        <f>IF(ISERROR(VLOOKUP($A43,'Základní kolo'!$B$7:$M$206,9,FALSE)),"",VLOOKUP($A43,'Základní kolo'!$B$7:$M$206,9,FALSE))</f>
        <v>Tuhaň</v>
      </c>
      <c r="H43" s="45">
        <f>IF(ISERROR(VLOOKUP($A43,'Základní kolo'!$B$7:$M$206,10,FALSE)),"",VLOOKUP($A43,'Základní kolo'!$B$7:$M$206,10,FALSE))</f>
        <v>20.39</v>
      </c>
      <c r="I43" s="45">
        <f>IF(ISERROR(VLOOKUP($A43,'Základní kolo'!$B$7:$M$206,11,FALSE)),"",VLOOKUP($A43,'Základní kolo'!$B$7:$M$206,11,FALSE))</f>
        <v>20.08</v>
      </c>
      <c r="J43" s="46">
        <f>IF(ISERROR(VLOOKUP($A43,'Základní kolo'!$B$7:$M$206,12,FALSE)),"",VLOOKUP($A43,'Základní kolo'!$B$7:$M$206,12,FALSE))</f>
        <v>20.08</v>
      </c>
    </row>
    <row r="44" spans="1:10" s="5" customFormat="1" ht="12.75">
      <c r="A44" s="5">
        <v>38</v>
      </c>
      <c r="B44" s="41">
        <f>IF(ISERROR(VLOOKUP($A44,'Základní kolo'!$B$7:$M$206,4,FALSE)),"",VLOOKUP($A44,'Základní kolo'!$B$7:$M$206,4,FALSE))</f>
        <v>38</v>
      </c>
      <c r="C44" s="42">
        <f>IF(ISERROR(VLOOKUP($A44,'Základní kolo'!$B$7:$M$206,5,FALSE)),"",VLOOKUP($A44,'Základní kolo'!$B$7:$M$206,5,FALSE))</f>
        <v>61</v>
      </c>
      <c r="D44" s="43">
        <f>IF(ISERROR(VLOOKUP($A44,'Základní kolo'!$B$7:$M$206,6,FALSE)),"",VLOOKUP($A44,'Základní kolo'!$B$7:$M$206,6,FALSE))</f>
        <v>35362</v>
      </c>
      <c r="E44" s="44" t="str">
        <f>IF(ISERROR(VLOOKUP($A44,'Základní kolo'!$B$7:$M$206,7,FALSE)),"",VLOOKUP($A44,'Základní kolo'!$B$7:$M$206,7,FALSE))</f>
        <v>Fenclová Nikola</v>
      </c>
      <c r="F44" s="43">
        <f>IF(ISERROR(VLOOKUP($A44,'Základní kolo'!$B$7:$M$206,8,FALSE)),"",VLOOKUP($A44,'Základní kolo'!$B$7:$M$206,8,FALSE))</f>
        <v>1992</v>
      </c>
      <c r="G44" s="44" t="str">
        <f>IF(ISERROR(VLOOKUP($A44,'Základní kolo'!$B$7:$M$206,9,FALSE)),"",VLOOKUP($A44,'Základní kolo'!$B$7:$M$206,9,FALSE))</f>
        <v>Lužná</v>
      </c>
      <c r="H44" s="45">
        <f>IF(ISERROR(VLOOKUP($A44,'Základní kolo'!$B$7:$M$206,10,FALSE)),"",VLOOKUP($A44,'Základní kolo'!$B$7:$M$206,10,FALSE))</f>
        <v>21.12</v>
      </c>
      <c r="I44" s="45">
        <f>IF(ISERROR(VLOOKUP($A44,'Základní kolo'!$B$7:$M$206,11,FALSE)),"",VLOOKUP($A44,'Základní kolo'!$B$7:$M$206,11,FALSE))</f>
        <v>20.12</v>
      </c>
      <c r="J44" s="46">
        <f>IF(ISERROR(VLOOKUP($A44,'Základní kolo'!$B$7:$M$206,12,FALSE)),"",VLOOKUP($A44,'Základní kolo'!$B$7:$M$206,12,FALSE))</f>
        <v>20.12</v>
      </c>
    </row>
    <row r="45" spans="1:10" s="5" customFormat="1" ht="12.75">
      <c r="A45" s="5">
        <v>39</v>
      </c>
      <c r="B45" s="41">
        <f>IF(ISERROR(VLOOKUP($A45,'Základní kolo'!$B$7:$M$206,4,FALSE)),"",VLOOKUP($A45,'Základní kolo'!$B$7:$M$206,4,FALSE))</f>
        <v>39</v>
      </c>
      <c r="C45" s="42">
        <f>IF(ISERROR(VLOOKUP($A45,'Základní kolo'!$B$7:$M$206,5,FALSE)),"",VLOOKUP($A45,'Základní kolo'!$B$7:$M$206,5,FALSE))</f>
        <v>19</v>
      </c>
      <c r="D45" s="43">
        <f>IF(ISERROR(VLOOKUP($A45,'Základní kolo'!$B$7:$M$206,6,FALSE)),"",VLOOKUP($A45,'Základní kolo'!$B$7:$M$206,6,FALSE))</f>
        <v>14462</v>
      </c>
      <c r="E45" s="44" t="str">
        <f>IF(ISERROR(VLOOKUP($A45,'Základní kolo'!$B$7:$M$206,7,FALSE)),"",VLOOKUP($A45,'Základní kolo'!$B$7:$M$206,7,FALSE))</f>
        <v>Tichá Aneta</v>
      </c>
      <c r="F45" s="43">
        <f>IF(ISERROR(VLOOKUP($A45,'Základní kolo'!$B$7:$M$206,8,FALSE)),"",VLOOKUP($A45,'Základní kolo'!$B$7:$M$206,8,FALSE))</f>
        <v>2000</v>
      </c>
      <c r="G45" s="44" t="str">
        <f>IF(ISERROR(VLOOKUP($A45,'Základní kolo'!$B$7:$M$206,9,FALSE)),"",VLOOKUP($A45,'Základní kolo'!$B$7:$M$206,9,FALSE))</f>
        <v>Petrovice</v>
      </c>
      <c r="H45" s="45">
        <f>IF(ISERROR(VLOOKUP($A45,'Základní kolo'!$B$7:$M$206,10,FALSE)),"",VLOOKUP($A45,'Základní kolo'!$B$7:$M$206,10,FALSE))</f>
        <v>20.15</v>
      </c>
      <c r="I45" s="45" t="str">
        <f>IF(ISERROR(VLOOKUP($A45,'Základní kolo'!$B$7:$M$206,11,FALSE)),"",VLOOKUP($A45,'Základní kolo'!$B$7:$M$206,11,FALSE))</f>
        <v>NP</v>
      </c>
      <c r="J45" s="46">
        <f>IF(ISERROR(VLOOKUP($A45,'Základní kolo'!$B$7:$M$206,12,FALSE)),"",VLOOKUP($A45,'Základní kolo'!$B$7:$M$206,12,FALSE))</f>
        <v>20.15</v>
      </c>
    </row>
    <row r="46" spans="1:10" s="5" customFormat="1" ht="12.75">
      <c r="A46" s="5">
        <v>40</v>
      </c>
      <c r="B46" s="41">
        <f>IF(ISERROR(VLOOKUP($A46,'Základní kolo'!$B$7:$M$206,4,FALSE)),"",VLOOKUP($A46,'Základní kolo'!$B$7:$M$206,4,FALSE))</f>
        <v>40</v>
      </c>
      <c r="C46" s="42">
        <f>IF(ISERROR(VLOOKUP($A46,'Základní kolo'!$B$7:$M$206,5,FALSE)),"",VLOOKUP($A46,'Základní kolo'!$B$7:$M$206,5,FALSE))</f>
        <v>38</v>
      </c>
      <c r="D46" s="43">
        <f>IF(ISERROR(VLOOKUP($A46,'Základní kolo'!$B$7:$M$206,6,FALSE)),"",VLOOKUP($A46,'Základní kolo'!$B$7:$M$206,6,FALSE))</f>
        <v>28242</v>
      </c>
      <c r="E46" s="44" t="str">
        <f>IF(ISERROR(VLOOKUP($A46,'Základní kolo'!$B$7:$M$206,7,FALSE)),"",VLOOKUP($A46,'Základní kolo'!$B$7:$M$206,7,FALSE))</f>
        <v>Bušková Karolína</v>
      </c>
      <c r="F46" s="43">
        <f>IF(ISERROR(VLOOKUP($A46,'Základní kolo'!$B$7:$M$206,8,FALSE)),"",VLOOKUP($A46,'Základní kolo'!$B$7:$M$206,8,FALSE))</f>
        <v>1996</v>
      </c>
      <c r="G46" s="44" t="str">
        <f>IF(ISERROR(VLOOKUP($A46,'Základní kolo'!$B$7:$M$206,9,FALSE)),"",VLOOKUP($A46,'Základní kolo'!$B$7:$M$206,9,FALSE))</f>
        <v>Bozkov</v>
      </c>
      <c r="H46" s="45">
        <f>IF(ISERROR(VLOOKUP($A46,'Základní kolo'!$B$7:$M$206,10,FALSE)),"",VLOOKUP($A46,'Základní kolo'!$B$7:$M$206,10,FALSE))</f>
        <v>20.59</v>
      </c>
      <c r="I46" s="45">
        <f>IF(ISERROR(VLOOKUP($A46,'Základní kolo'!$B$7:$M$206,11,FALSE)),"",VLOOKUP($A46,'Základní kolo'!$B$7:$M$206,11,FALSE))</f>
        <v>20.33</v>
      </c>
      <c r="J46" s="46">
        <f>IF(ISERROR(VLOOKUP($A46,'Základní kolo'!$B$7:$M$206,12,FALSE)),"",VLOOKUP($A46,'Základní kolo'!$B$7:$M$206,12,FALSE))</f>
        <v>20.33</v>
      </c>
    </row>
    <row r="47" spans="1:10" s="5" customFormat="1" ht="12.75">
      <c r="A47" s="5">
        <v>41</v>
      </c>
      <c r="B47" s="41">
        <f>IF(ISERROR(VLOOKUP($A47,'Základní kolo'!$B$7:$M$206,4,FALSE)),"",VLOOKUP($A47,'Základní kolo'!$B$7:$M$206,4,FALSE))</f>
        <v>41</v>
      </c>
      <c r="C47" s="42">
        <f>IF(ISERROR(VLOOKUP($A47,'Základní kolo'!$B$7:$M$206,5,FALSE)),"",VLOOKUP($A47,'Základní kolo'!$B$7:$M$206,5,FALSE))</f>
        <v>60</v>
      </c>
      <c r="D47" s="43">
        <f>IF(ISERROR(VLOOKUP($A47,'Základní kolo'!$B$7:$M$206,6,FALSE)),"",VLOOKUP($A47,'Základní kolo'!$B$7:$M$206,6,FALSE))</f>
        <v>15392</v>
      </c>
      <c r="E47" s="44" t="str">
        <f>IF(ISERROR(VLOOKUP($A47,'Základní kolo'!$B$7:$M$206,7,FALSE)),"",VLOOKUP($A47,'Základní kolo'!$B$7:$M$206,7,FALSE))</f>
        <v>Punarová Barbora</v>
      </c>
      <c r="F47" s="43">
        <f>IF(ISERROR(VLOOKUP($A47,'Základní kolo'!$B$7:$M$206,8,FALSE)),"",VLOOKUP($A47,'Základní kolo'!$B$7:$M$206,8,FALSE))</f>
        <v>1996</v>
      </c>
      <c r="G47" s="44" t="str">
        <f>IF(ISERROR(VLOOKUP($A47,'Základní kolo'!$B$7:$M$206,9,FALSE)),"",VLOOKUP($A47,'Základní kolo'!$B$7:$M$206,9,FALSE))</f>
        <v>Běloves</v>
      </c>
      <c r="H47" s="45">
        <f>IF(ISERROR(VLOOKUP($A47,'Základní kolo'!$B$7:$M$206,10,FALSE)),"",VLOOKUP($A47,'Základní kolo'!$B$7:$M$206,10,FALSE))</f>
        <v>20.5</v>
      </c>
      <c r="I47" s="45" t="str">
        <f>IF(ISERROR(VLOOKUP($A47,'Základní kolo'!$B$7:$M$206,11,FALSE)),"",VLOOKUP($A47,'Základní kolo'!$B$7:$M$206,11,FALSE))</f>
        <v>NP</v>
      </c>
      <c r="J47" s="46">
        <f>IF(ISERROR(VLOOKUP($A47,'Základní kolo'!$B$7:$M$206,12,FALSE)),"",VLOOKUP($A47,'Základní kolo'!$B$7:$M$206,12,FALSE))</f>
        <v>20.5</v>
      </c>
    </row>
    <row r="48" spans="1:10" s="5" customFormat="1" ht="12.75">
      <c r="A48" s="5">
        <v>42</v>
      </c>
      <c r="B48" s="41">
        <f>IF(ISERROR(VLOOKUP($A48,'Základní kolo'!$B$7:$M$206,4,FALSE)),"",VLOOKUP($A48,'Základní kolo'!$B$7:$M$206,4,FALSE))</f>
        <v>42</v>
      </c>
      <c r="C48" s="42">
        <f>IF(ISERROR(VLOOKUP($A48,'Základní kolo'!$B$7:$M$206,5,FALSE)),"",VLOOKUP($A48,'Základní kolo'!$B$7:$M$206,5,FALSE))</f>
        <v>65</v>
      </c>
      <c r="D48" s="43">
        <f>IF(ISERROR(VLOOKUP($A48,'Základní kolo'!$B$7:$M$206,6,FALSE)),"",VLOOKUP($A48,'Základní kolo'!$B$7:$M$206,6,FALSE))</f>
        <v>15612</v>
      </c>
      <c r="E48" s="44" t="str">
        <f>IF(ISERROR(VLOOKUP($A48,'Základní kolo'!$B$7:$M$206,7,FALSE)),"",VLOOKUP($A48,'Základní kolo'!$B$7:$M$206,7,FALSE))</f>
        <v>Švecová Sára</v>
      </c>
      <c r="F48" s="43">
        <f>IF(ISERROR(VLOOKUP($A48,'Základní kolo'!$B$7:$M$206,8,FALSE)),"",VLOOKUP($A48,'Základní kolo'!$B$7:$M$206,8,FALSE))</f>
        <v>1998</v>
      </c>
      <c r="G48" s="44" t="str">
        <f>IF(ISERROR(VLOOKUP($A48,'Základní kolo'!$B$7:$M$206,9,FALSE)),"",VLOOKUP($A48,'Základní kolo'!$B$7:$M$206,9,FALSE))</f>
        <v>Dolní Bukovsko</v>
      </c>
      <c r="H48" s="45">
        <f>IF(ISERROR(VLOOKUP($A48,'Základní kolo'!$B$7:$M$206,10,FALSE)),"",VLOOKUP($A48,'Základní kolo'!$B$7:$M$206,10,FALSE))</f>
        <v>20.84</v>
      </c>
      <c r="I48" s="45">
        <f>IF(ISERROR(VLOOKUP($A48,'Základní kolo'!$B$7:$M$206,11,FALSE)),"",VLOOKUP($A48,'Základní kolo'!$B$7:$M$206,11,FALSE))</f>
        <v>20.51</v>
      </c>
      <c r="J48" s="46">
        <f>IF(ISERROR(VLOOKUP($A48,'Základní kolo'!$B$7:$M$206,12,FALSE)),"",VLOOKUP($A48,'Základní kolo'!$B$7:$M$206,12,FALSE))</f>
        <v>20.51</v>
      </c>
    </row>
    <row r="49" spans="1:10" s="5" customFormat="1" ht="12.75">
      <c r="A49" s="5">
        <v>43</v>
      </c>
      <c r="B49" s="41">
        <f>IF(ISERROR(VLOOKUP($A49,'Základní kolo'!$B$7:$M$206,4,FALSE)),"",VLOOKUP($A49,'Základní kolo'!$B$7:$M$206,4,FALSE))</f>
        <v>43</v>
      </c>
      <c r="C49" s="42">
        <f>IF(ISERROR(VLOOKUP($A49,'Základní kolo'!$B$7:$M$206,5,FALSE)),"",VLOOKUP($A49,'Základní kolo'!$B$7:$M$206,5,FALSE))</f>
        <v>81</v>
      </c>
      <c r="D49" s="43">
        <f>IF(ISERROR(VLOOKUP($A49,'Základní kolo'!$B$7:$M$206,6,FALSE)),"",VLOOKUP($A49,'Základní kolo'!$B$7:$M$206,6,FALSE))</f>
        <v>35342</v>
      </c>
      <c r="E49" s="44" t="str">
        <f>IF(ISERROR(VLOOKUP($A49,'Základní kolo'!$B$7:$M$206,7,FALSE)),"",VLOOKUP($A49,'Základní kolo'!$B$7:$M$206,7,FALSE))</f>
        <v>Říhová Tereza</v>
      </c>
      <c r="F49" s="43">
        <f>IF(ISERROR(VLOOKUP($A49,'Základní kolo'!$B$7:$M$206,8,FALSE)),"",VLOOKUP($A49,'Základní kolo'!$B$7:$M$206,8,FALSE))</f>
        <v>1988</v>
      </c>
      <c r="G49" s="44" t="str">
        <f>IF(ISERROR(VLOOKUP($A49,'Základní kolo'!$B$7:$M$206,9,FALSE)),"",VLOOKUP($A49,'Základní kolo'!$B$7:$M$206,9,FALSE))</f>
        <v>Lužná</v>
      </c>
      <c r="H49" s="45">
        <f>IF(ISERROR(VLOOKUP($A49,'Základní kolo'!$B$7:$M$206,10,FALSE)),"",VLOOKUP($A49,'Základní kolo'!$B$7:$M$206,10,FALSE))</f>
        <v>20.59</v>
      </c>
      <c r="I49" s="45">
        <f>IF(ISERROR(VLOOKUP($A49,'Základní kolo'!$B$7:$M$206,11,FALSE)),"",VLOOKUP($A49,'Základní kolo'!$B$7:$M$206,11,FALSE))</f>
        <v>20.58</v>
      </c>
      <c r="J49" s="46">
        <f>IF(ISERROR(VLOOKUP($A49,'Základní kolo'!$B$7:$M$206,12,FALSE)),"",VLOOKUP($A49,'Základní kolo'!$B$7:$M$206,12,FALSE))</f>
        <v>20.58</v>
      </c>
    </row>
    <row r="50" spans="1:10" s="5" customFormat="1" ht="12.75">
      <c r="A50" s="5">
        <v>44</v>
      </c>
      <c r="B50" s="41">
        <f>IF(ISERROR(VLOOKUP($A50,'Základní kolo'!$B$7:$M$206,4,FALSE)),"",VLOOKUP($A50,'Základní kolo'!$B$7:$M$206,4,FALSE))</f>
        <v>44</v>
      </c>
      <c r="C50" s="42">
        <f>IF(ISERROR(VLOOKUP($A50,'Základní kolo'!$B$7:$M$206,5,FALSE)),"",VLOOKUP($A50,'Základní kolo'!$B$7:$M$206,5,FALSE))</f>
        <v>92</v>
      </c>
      <c r="D50" s="43">
        <f>IF(ISERROR(VLOOKUP($A50,'Základní kolo'!$B$7:$M$206,6,FALSE)),"",VLOOKUP($A50,'Základní kolo'!$B$7:$M$206,6,FALSE))</f>
        <v>7422</v>
      </c>
      <c r="E50" s="44" t="str">
        <f>IF(ISERROR(VLOOKUP($A50,'Základní kolo'!$B$7:$M$206,7,FALSE)),"",VLOOKUP($A50,'Základní kolo'!$B$7:$M$206,7,FALSE))</f>
        <v>Jebavá Markéta</v>
      </c>
      <c r="F50" s="43">
        <f>IF(ISERROR(VLOOKUP($A50,'Základní kolo'!$B$7:$M$206,8,FALSE)),"",VLOOKUP($A50,'Základní kolo'!$B$7:$M$206,8,FALSE))</f>
        <v>1994</v>
      </c>
      <c r="G50" s="44" t="str">
        <f>IF(ISERROR(VLOOKUP($A50,'Základní kolo'!$B$7:$M$206,9,FALSE)),"",VLOOKUP($A50,'Základní kolo'!$B$7:$M$206,9,FALSE))</f>
        <v>Slatiny</v>
      </c>
      <c r="H50" s="45">
        <f>IF(ISERROR(VLOOKUP($A50,'Základní kolo'!$B$7:$M$206,10,FALSE)),"",VLOOKUP($A50,'Základní kolo'!$B$7:$M$206,10,FALSE))</f>
        <v>26.91</v>
      </c>
      <c r="I50" s="45">
        <f>IF(ISERROR(VLOOKUP($A50,'Základní kolo'!$B$7:$M$206,11,FALSE)),"",VLOOKUP($A50,'Základní kolo'!$B$7:$M$206,11,FALSE))</f>
        <v>20.67</v>
      </c>
      <c r="J50" s="46">
        <f>IF(ISERROR(VLOOKUP($A50,'Základní kolo'!$B$7:$M$206,12,FALSE)),"",VLOOKUP($A50,'Základní kolo'!$B$7:$M$206,12,FALSE))</f>
        <v>20.67</v>
      </c>
    </row>
    <row r="51" spans="1:10" s="5" customFormat="1" ht="12.75">
      <c r="A51" s="5">
        <v>45</v>
      </c>
      <c r="B51" s="41">
        <f>IF(ISERROR(VLOOKUP($A51,'Základní kolo'!$B$7:$M$206,4,FALSE)),"",VLOOKUP($A51,'Základní kolo'!$B$7:$M$206,4,FALSE))</f>
        <v>45</v>
      </c>
      <c r="C51" s="42">
        <f>IF(ISERROR(VLOOKUP($A51,'Základní kolo'!$B$7:$M$206,5,FALSE)),"",VLOOKUP($A51,'Základní kolo'!$B$7:$M$206,5,FALSE))</f>
        <v>116</v>
      </c>
      <c r="D51" s="43">
        <f>IF(ISERROR(VLOOKUP($A51,'Základní kolo'!$B$7:$M$206,6,FALSE)),"",VLOOKUP($A51,'Základní kolo'!$B$7:$M$206,6,FALSE))</f>
        <v>26382</v>
      </c>
      <c r="E51" s="44" t="str">
        <f>IF(ISERROR(VLOOKUP($A51,'Základní kolo'!$B$7:$M$206,7,FALSE)),"",VLOOKUP($A51,'Základní kolo'!$B$7:$M$206,7,FALSE))</f>
        <v>Vybíralová Lucie</v>
      </c>
      <c r="F51" s="43">
        <f>IF(ISERROR(VLOOKUP($A51,'Základní kolo'!$B$7:$M$206,8,FALSE)),"",VLOOKUP($A51,'Základní kolo'!$B$7:$M$206,8,FALSE))</f>
        <v>2000</v>
      </c>
      <c r="G51" s="44" t="str">
        <f>IF(ISERROR(VLOOKUP($A51,'Základní kolo'!$B$7:$M$206,9,FALSE)),"",VLOOKUP($A51,'Základní kolo'!$B$7:$M$206,9,FALSE))</f>
        <v>Skuteč</v>
      </c>
      <c r="H51" s="45">
        <f>IF(ISERROR(VLOOKUP($A51,'Základní kolo'!$B$7:$M$206,10,FALSE)),"",VLOOKUP($A51,'Základní kolo'!$B$7:$M$206,10,FALSE))</f>
        <v>21.83</v>
      </c>
      <c r="I51" s="45">
        <f>IF(ISERROR(VLOOKUP($A51,'Základní kolo'!$B$7:$M$206,11,FALSE)),"",VLOOKUP($A51,'Základní kolo'!$B$7:$M$206,11,FALSE))</f>
        <v>22.04</v>
      </c>
      <c r="J51" s="46">
        <f>IF(ISERROR(VLOOKUP($A51,'Základní kolo'!$B$7:$M$206,12,FALSE)),"",VLOOKUP($A51,'Základní kolo'!$B$7:$M$206,12,FALSE))</f>
        <v>21.83</v>
      </c>
    </row>
    <row r="52" spans="1:10" s="5" customFormat="1" ht="12.75">
      <c r="A52" s="5">
        <v>46</v>
      </c>
      <c r="B52" s="41">
        <f>IF(ISERROR(VLOOKUP($A52,'Základní kolo'!$B$7:$M$206,4,FALSE)),"",VLOOKUP($A52,'Základní kolo'!$B$7:$M$206,4,FALSE))</f>
        <v>46</v>
      </c>
      <c r="C52" s="42">
        <f>IF(ISERROR(VLOOKUP($A52,'Základní kolo'!$B$7:$M$206,5,FALSE)),"",VLOOKUP($A52,'Základní kolo'!$B$7:$M$206,5,FALSE))</f>
        <v>101</v>
      </c>
      <c r="D52" s="43">
        <f>IF(ISERROR(VLOOKUP($A52,'Základní kolo'!$B$7:$M$206,6,FALSE)),"",VLOOKUP($A52,'Základní kolo'!$B$7:$M$206,6,FALSE))</f>
        <v>27062</v>
      </c>
      <c r="E52" s="44" t="str">
        <f>IF(ISERROR(VLOOKUP($A52,'Základní kolo'!$B$7:$M$206,7,FALSE)),"",VLOOKUP($A52,'Základní kolo'!$B$7:$M$206,7,FALSE))</f>
        <v>Typoltová Kateřina</v>
      </c>
      <c r="F52" s="43">
        <f>IF(ISERROR(VLOOKUP($A52,'Základní kolo'!$B$7:$M$206,8,FALSE)),"",VLOOKUP($A52,'Základní kolo'!$B$7:$M$206,8,FALSE))</f>
        <v>1998</v>
      </c>
      <c r="G52" s="44" t="str">
        <f>IF(ISERROR(VLOOKUP($A52,'Základní kolo'!$B$7:$M$206,9,FALSE)),"",VLOOKUP($A52,'Základní kolo'!$B$7:$M$206,9,FALSE))</f>
        <v>Lužná</v>
      </c>
      <c r="H52" s="45">
        <f>IF(ISERROR(VLOOKUP($A52,'Základní kolo'!$B$7:$M$206,10,FALSE)),"",VLOOKUP($A52,'Základní kolo'!$B$7:$M$206,10,FALSE))</f>
        <v>22.45</v>
      </c>
      <c r="I52" s="45">
        <f>IF(ISERROR(VLOOKUP($A52,'Základní kolo'!$B$7:$M$206,11,FALSE)),"",VLOOKUP($A52,'Základní kolo'!$B$7:$M$206,11,FALSE))</f>
        <v>22.38</v>
      </c>
      <c r="J52" s="46">
        <f>IF(ISERROR(VLOOKUP($A52,'Základní kolo'!$B$7:$M$206,12,FALSE)),"",VLOOKUP($A52,'Základní kolo'!$B$7:$M$206,12,FALSE))</f>
        <v>22.38</v>
      </c>
    </row>
    <row r="53" spans="1:10" s="5" customFormat="1" ht="12.75">
      <c r="A53" s="5">
        <v>47</v>
      </c>
      <c r="B53" s="41">
        <f>IF(ISERROR(VLOOKUP($A53,'Základní kolo'!$B$7:$M$206,4,FALSE)),"",VLOOKUP($A53,'Základní kolo'!$B$7:$M$206,4,FALSE))</f>
        <v>47</v>
      </c>
      <c r="C53" s="42">
        <f>IF(ISERROR(VLOOKUP($A53,'Základní kolo'!$B$7:$M$206,5,FALSE)),"",VLOOKUP($A53,'Základní kolo'!$B$7:$M$206,5,FALSE))</f>
        <v>108</v>
      </c>
      <c r="D53" s="43">
        <f>IF(ISERROR(VLOOKUP($A53,'Základní kolo'!$B$7:$M$206,6,FALSE)),"",VLOOKUP($A53,'Základní kolo'!$B$7:$M$206,6,FALSE))</f>
        <v>2212</v>
      </c>
      <c r="E53" s="44" t="str">
        <f>IF(ISERROR(VLOOKUP($A53,'Základní kolo'!$B$7:$M$206,7,FALSE)),"",VLOOKUP($A53,'Základní kolo'!$B$7:$M$206,7,FALSE))</f>
        <v>Růžičková Milada</v>
      </c>
      <c r="F53" s="43">
        <f>IF(ISERROR(VLOOKUP($A53,'Základní kolo'!$B$7:$M$206,8,FALSE)),"",VLOOKUP($A53,'Základní kolo'!$B$7:$M$206,8,FALSE))</f>
        <v>1968</v>
      </c>
      <c r="G53" s="44" t="str">
        <f>IF(ISERROR(VLOOKUP($A53,'Základní kolo'!$B$7:$M$206,9,FALSE)),"",VLOOKUP($A53,'Základní kolo'!$B$7:$M$206,9,FALSE))</f>
        <v>Praha-Dolní Měcholupy</v>
      </c>
      <c r="H53" s="45">
        <f>IF(ISERROR(VLOOKUP($A53,'Základní kolo'!$B$7:$M$206,10,FALSE)),"",VLOOKUP($A53,'Základní kolo'!$B$7:$M$206,10,FALSE))</f>
        <v>22.4</v>
      </c>
      <c r="I53" s="45">
        <f>IF(ISERROR(VLOOKUP($A53,'Základní kolo'!$B$7:$M$206,11,FALSE)),"",VLOOKUP($A53,'Základní kolo'!$B$7:$M$206,11,FALSE))</f>
        <v>22.92</v>
      </c>
      <c r="J53" s="46">
        <f>IF(ISERROR(VLOOKUP($A53,'Základní kolo'!$B$7:$M$206,12,FALSE)),"",VLOOKUP($A53,'Základní kolo'!$B$7:$M$206,12,FALSE))</f>
        <v>22.4</v>
      </c>
    </row>
    <row r="54" spans="1:10" s="5" customFormat="1" ht="12.75">
      <c r="A54" s="5">
        <v>48</v>
      </c>
      <c r="B54" s="41">
        <f>IF(ISERROR(VLOOKUP($A54,'Základní kolo'!$B$7:$M$206,4,FALSE)),"",VLOOKUP($A54,'Základní kolo'!$B$7:$M$206,4,FALSE))</f>
        <v>48</v>
      </c>
      <c r="C54" s="42">
        <f>IF(ISERROR(VLOOKUP($A54,'Základní kolo'!$B$7:$M$206,5,FALSE)),"",VLOOKUP($A54,'Základní kolo'!$B$7:$M$206,5,FALSE))</f>
        <v>113</v>
      </c>
      <c r="D54" s="43">
        <f>IF(ISERROR(VLOOKUP($A54,'Základní kolo'!$B$7:$M$206,6,FALSE)),"",VLOOKUP($A54,'Základní kolo'!$B$7:$M$206,6,FALSE))</f>
        <v>19792</v>
      </c>
      <c r="E54" s="44" t="str">
        <f>IF(ISERROR(VLOOKUP($A54,'Základní kolo'!$B$7:$M$206,7,FALSE)),"",VLOOKUP($A54,'Základní kolo'!$B$7:$M$206,7,FALSE))</f>
        <v>Fortinová Michaela</v>
      </c>
      <c r="F54" s="43">
        <f>IF(ISERROR(VLOOKUP($A54,'Základní kolo'!$B$7:$M$206,8,FALSE)),"",VLOOKUP($A54,'Základní kolo'!$B$7:$M$206,8,FALSE))</f>
        <v>1998</v>
      </c>
      <c r="G54" s="44" t="str">
        <f>IF(ISERROR(VLOOKUP($A54,'Základní kolo'!$B$7:$M$206,9,FALSE)),"",VLOOKUP($A54,'Základní kolo'!$B$7:$M$206,9,FALSE))</f>
        <v>Praha-Cholupice</v>
      </c>
      <c r="H54" s="45">
        <f>IF(ISERROR(VLOOKUP($A54,'Základní kolo'!$B$7:$M$206,10,FALSE)),"",VLOOKUP($A54,'Základní kolo'!$B$7:$M$206,10,FALSE))</f>
        <v>23.05</v>
      </c>
      <c r="I54" s="45">
        <f>IF(ISERROR(VLOOKUP($A54,'Základní kolo'!$B$7:$M$206,11,FALSE)),"",VLOOKUP($A54,'Základní kolo'!$B$7:$M$206,11,FALSE))</f>
        <v>37.47</v>
      </c>
      <c r="J54" s="46">
        <f>IF(ISERROR(VLOOKUP($A54,'Základní kolo'!$B$7:$M$206,12,FALSE)),"",VLOOKUP($A54,'Základní kolo'!$B$7:$M$206,12,FALSE))</f>
        <v>23.05</v>
      </c>
    </row>
    <row r="55" spans="1:10" s="5" customFormat="1" ht="12.75">
      <c r="A55" s="5">
        <v>49</v>
      </c>
      <c r="B55" s="41">
        <f>IF(ISERROR(VLOOKUP($A55,'Základní kolo'!$B$7:$M$206,4,FALSE)),"",VLOOKUP($A55,'Základní kolo'!$B$7:$M$206,4,FALSE))</f>
        <v>49</v>
      </c>
      <c r="C55" s="42">
        <f>IF(ISERROR(VLOOKUP($A55,'Základní kolo'!$B$7:$M$206,5,FALSE)),"",VLOOKUP($A55,'Základní kolo'!$B$7:$M$206,5,FALSE))</f>
        <v>35</v>
      </c>
      <c r="D55" s="43">
        <f>IF(ISERROR(VLOOKUP($A55,'Základní kolo'!$B$7:$M$206,6,FALSE)),"",VLOOKUP($A55,'Základní kolo'!$B$7:$M$206,6,FALSE))</f>
        <v>35002</v>
      </c>
      <c r="E55" s="44" t="str">
        <f>IF(ISERROR(VLOOKUP($A55,'Základní kolo'!$B$7:$M$206,7,FALSE)),"",VLOOKUP($A55,'Základní kolo'!$B$7:$M$206,7,FALSE))</f>
        <v>Císařová Kateřina</v>
      </c>
      <c r="F55" s="43">
        <f>IF(ISERROR(VLOOKUP($A55,'Základní kolo'!$B$7:$M$206,8,FALSE)),"",VLOOKUP($A55,'Základní kolo'!$B$7:$M$206,8,FALSE))</f>
        <v>2000</v>
      </c>
      <c r="G55" s="44" t="str">
        <f>IF(ISERROR(VLOOKUP($A55,'Základní kolo'!$B$7:$M$206,9,FALSE)),"",VLOOKUP($A55,'Základní kolo'!$B$7:$M$206,9,FALSE))</f>
        <v>Praha-Horní Měcholupy</v>
      </c>
      <c r="H55" s="45" t="str">
        <f>IF(ISERROR(VLOOKUP($A55,'Základní kolo'!$B$7:$M$206,10,FALSE)),"",VLOOKUP($A55,'Základní kolo'!$B$7:$M$206,10,FALSE))</f>
        <v>NP</v>
      </c>
      <c r="I55" s="45">
        <f>IF(ISERROR(VLOOKUP($A55,'Základní kolo'!$B$7:$M$206,11,FALSE)),"",VLOOKUP($A55,'Základní kolo'!$B$7:$M$206,11,FALSE))</f>
        <v>41.82</v>
      </c>
      <c r="J55" s="46">
        <f>IF(ISERROR(VLOOKUP($A55,'Základní kolo'!$B$7:$M$206,12,FALSE)),"",VLOOKUP($A55,'Základní kolo'!$B$7:$M$206,12,FALSE))</f>
        <v>41.82</v>
      </c>
    </row>
    <row r="56" spans="1:10" s="5" customFormat="1" ht="12.75">
      <c r="A56" s="5">
        <v>50</v>
      </c>
      <c r="B56" s="41">
        <f>IF(ISERROR(VLOOKUP($A56,'Základní kolo'!$B$7:$M$206,4,FALSE)),"",VLOOKUP($A56,'Základní kolo'!$B$7:$M$206,4,FALSE))</f>
        <v>50</v>
      </c>
      <c r="C56" s="42">
        <f>IF(ISERROR(VLOOKUP($A56,'Základní kolo'!$B$7:$M$206,5,FALSE)),"",VLOOKUP($A56,'Základní kolo'!$B$7:$M$206,5,FALSE))</f>
        <v>28</v>
      </c>
      <c r="D56" s="43">
        <f>IF(ISERROR(VLOOKUP($A56,'Základní kolo'!$B$7:$M$206,6,FALSE)),"",VLOOKUP($A56,'Základní kolo'!$B$7:$M$206,6,FALSE))</f>
        <v>41012</v>
      </c>
      <c r="E56" s="44" t="str">
        <f>IF(ISERROR(VLOOKUP($A56,'Základní kolo'!$B$7:$M$206,7,FALSE)),"",VLOOKUP($A56,'Základní kolo'!$B$7:$M$206,7,FALSE))</f>
        <v>Charvátová Michaela</v>
      </c>
      <c r="F56" s="43">
        <f>IF(ISERROR(VLOOKUP($A56,'Základní kolo'!$B$7:$M$206,8,FALSE)),"",VLOOKUP($A56,'Základní kolo'!$B$7:$M$206,8,FALSE))</f>
        <v>2000</v>
      </c>
      <c r="G56" s="44" t="str">
        <f>IF(ISERROR(VLOOKUP($A56,'Základní kolo'!$B$7:$M$206,9,FALSE)),"",VLOOKUP($A56,'Základní kolo'!$B$7:$M$206,9,FALSE))</f>
        <v>Starý Lískovec - SPORT</v>
      </c>
      <c r="H56" s="45" t="str">
        <f>IF(ISERROR(VLOOKUP($A56,'Základní kolo'!$B$7:$M$206,10,FALSE)),"",VLOOKUP($A56,'Základní kolo'!$B$7:$M$206,10,FALSE))</f>
        <v>NP</v>
      </c>
      <c r="I56" s="45" t="str">
        <f>IF(ISERROR(VLOOKUP($A56,'Základní kolo'!$B$7:$M$206,11,FALSE)),"",VLOOKUP($A56,'Základní kolo'!$B$7:$M$206,11,FALSE))</f>
        <v>NP</v>
      </c>
      <c r="J56" s="46" t="str">
        <f>IF(ISERROR(VLOOKUP($A56,'Základní kolo'!$B$7:$M$206,12,FALSE)),"",VLOOKUP($A56,'Základní kolo'!$B$7:$M$206,12,FALSE))</f>
        <v>NP</v>
      </c>
    </row>
    <row r="57" spans="1:10" s="5" customFormat="1" ht="12.75">
      <c r="A57" s="5">
        <v>51</v>
      </c>
      <c r="B57" s="41">
        <f>IF(ISERROR(VLOOKUP($A57,'Základní kolo'!$B$7:$M$206,4,FALSE)),"",VLOOKUP($A57,'Základní kolo'!$B$7:$M$206,4,FALSE))</f>
        <v>50</v>
      </c>
      <c r="C57" s="42">
        <f>IF(ISERROR(VLOOKUP($A57,'Základní kolo'!$B$7:$M$206,5,FALSE)),"",VLOOKUP($A57,'Základní kolo'!$B$7:$M$206,5,FALSE))</f>
        <v>37</v>
      </c>
      <c r="D57" s="43">
        <f>IF(ISERROR(VLOOKUP($A57,'Základní kolo'!$B$7:$M$206,6,FALSE)),"",VLOOKUP($A57,'Základní kolo'!$B$7:$M$206,6,FALSE))</f>
        <v>26202</v>
      </c>
      <c r="E57" s="44" t="str">
        <f>IF(ISERROR(VLOOKUP($A57,'Základní kolo'!$B$7:$M$206,7,FALSE)),"",VLOOKUP($A57,'Základní kolo'!$B$7:$M$206,7,FALSE))</f>
        <v>Jiříkovská Vanda</v>
      </c>
      <c r="F57" s="43">
        <f>IF(ISERROR(VLOOKUP($A57,'Základní kolo'!$B$7:$M$206,8,FALSE)),"",VLOOKUP($A57,'Základní kolo'!$B$7:$M$206,8,FALSE))</f>
        <v>1999</v>
      </c>
      <c r="G57" s="44" t="str">
        <f>IF(ISERROR(VLOOKUP($A57,'Základní kolo'!$B$7:$M$206,9,FALSE)),"",VLOOKUP($A57,'Základní kolo'!$B$7:$M$206,9,FALSE))</f>
        <v>Starý Lískovec - SPORT</v>
      </c>
      <c r="H57" s="45" t="str">
        <f>IF(ISERROR(VLOOKUP($A57,'Základní kolo'!$B$7:$M$206,10,FALSE)),"",VLOOKUP($A57,'Základní kolo'!$B$7:$M$206,10,FALSE))</f>
        <v>NP</v>
      </c>
      <c r="I57" s="45" t="str">
        <f>IF(ISERROR(VLOOKUP($A57,'Základní kolo'!$B$7:$M$206,11,FALSE)),"",VLOOKUP($A57,'Základní kolo'!$B$7:$M$206,11,FALSE))</f>
        <v>NP</v>
      </c>
      <c r="J57" s="46" t="str">
        <f>IF(ISERROR(VLOOKUP($A57,'Základní kolo'!$B$7:$M$206,12,FALSE)),"",VLOOKUP($A57,'Základní kolo'!$B$7:$M$206,12,FALSE))</f>
        <v>NP</v>
      </c>
    </row>
    <row r="58" spans="1:10" s="5" customFormat="1" ht="12.75">
      <c r="A58" s="5">
        <v>52</v>
      </c>
      <c r="B58" s="41">
        <f>IF(ISERROR(VLOOKUP($A58,'Základní kolo'!$B$7:$M$206,4,FALSE)),"",VLOOKUP($A58,'Základní kolo'!$B$7:$M$206,4,FALSE))</f>
      </c>
      <c r="C58" s="42">
        <f>IF(ISERROR(VLOOKUP($A58,'Základní kolo'!$B$7:$M$206,5,FALSE)),"",VLOOKUP($A58,'Základní kolo'!$B$7:$M$206,5,FALSE))</f>
      </c>
      <c r="D58" s="43">
        <f>IF(ISERROR(VLOOKUP($A58,'Základní kolo'!$B$7:$M$206,6,FALSE)),"",VLOOKUP($A58,'Základní kolo'!$B$7:$M$206,6,FALSE))</f>
      </c>
      <c r="E58" s="44">
        <f>IF(ISERROR(VLOOKUP($A58,'Základní kolo'!$B$7:$M$206,7,FALSE)),"",VLOOKUP($A58,'Základní kolo'!$B$7:$M$206,7,FALSE))</f>
      </c>
      <c r="F58" s="43">
        <f>IF(ISERROR(VLOOKUP($A58,'Základní kolo'!$B$7:$M$206,8,FALSE)),"",VLOOKUP($A58,'Základní kolo'!$B$7:$M$206,8,FALSE))</f>
      </c>
      <c r="G58" s="44">
        <f>IF(ISERROR(VLOOKUP($A58,'Základní kolo'!$B$7:$M$206,9,FALSE)),"",VLOOKUP($A58,'Základní kolo'!$B$7:$M$206,9,FALSE))</f>
      </c>
      <c r="H58" s="45">
        <f>IF(ISERROR(VLOOKUP($A58,'Základní kolo'!$B$7:$M$206,10,FALSE)),"",VLOOKUP($A58,'Základní kolo'!$B$7:$M$206,10,FALSE))</f>
      </c>
      <c r="I58" s="45">
        <f>IF(ISERROR(VLOOKUP($A58,'Základní kolo'!$B$7:$M$206,11,FALSE)),"",VLOOKUP($A58,'Základní kolo'!$B$7:$M$206,11,FALSE))</f>
      </c>
      <c r="J58" s="46">
        <f>IF(ISERROR(VLOOKUP($A58,'Základní kolo'!$B$7:$M$206,12,FALSE)),"",VLOOKUP($A58,'Základní kolo'!$B$7:$M$206,12,FALSE))</f>
      </c>
    </row>
    <row r="59" spans="1:10" s="5" customFormat="1" ht="12.75">
      <c r="A59" s="5">
        <v>53</v>
      </c>
      <c r="B59" s="41">
        <f>IF(ISERROR(VLOOKUP($A59,'Základní kolo'!$B$7:$M$206,4,FALSE)),"",VLOOKUP($A59,'Základní kolo'!$B$7:$M$206,4,FALSE))</f>
      </c>
      <c r="C59" s="42">
        <f>IF(ISERROR(VLOOKUP($A59,'Základní kolo'!$B$7:$M$206,5,FALSE)),"",VLOOKUP($A59,'Základní kolo'!$B$7:$M$206,5,FALSE))</f>
      </c>
      <c r="D59" s="43">
        <f>IF(ISERROR(VLOOKUP($A59,'Základní kolo'!$B$7:$M$206,6,FALSE)),"",VLOOKUP($A59,'Základní kolo'!$B$7:$M$206,6,FALSE))</f>
      </c>
      <c r="E59" s="44">
        <f>IF(ISERROR(VLOOKUP($A59,'Základní kolo'!$B$7:$M$206,7,FALSE)),"",VLOOKUP($A59,'Základní kolo'!$B$7:$M$206,7,FALSE))</f>
      </c>
      <c r="F59" s="43">
        <f>IF(ISERROR(VLOOKUP($A59,'Základní kolo'!$B$7:$M$206,8,FALSE)),"",VLOOKUP($A59,'Základní kolo'!$B$7:$M$206,8,FALSE))</f>
      </c>
      <c r="G59" s="44">
        <f>IF(ISERROR(VLOOKUP($A59,'Základní kolo'!$B$7:$M$206,9,FALSE)),"",VLOOKUP($A59,'Základní kolo'!$B$7:$M$206,9,FALSE))</f>
      </c>
      <c r="H59" s="45">
        <f>IF(ISERROR(VLOOKUP($A59,'Základní kolo'!$B$7:$M$206,10,FALSE)),"",VLOOKUP($A59,'Základní kolo'!$B$7:$M$206,10,FALSE))</f>
      </c>
      <c r="I59" s="45">
        <f>IF(ISERROR(VLOOKUP($A59,'Základní kolo'!$B$7:$M$206,11,FALSE)),"",VLOOKUP($A59,'Základní kolo'!$B$7:$M$206,11,FALSE))</f>
      </c>
      <c r="J59" s="46">
        <f>IF(ISERROR(VLOOKUP($A59,'Základní kolo'!$B$7:$M$206,12,FALSE)),"",VLOOKUP($A59,'Základní kolo'!$B$7:$M$206,12,FALSE))</f>
      </c>
    </row>
    <row r="60" spans="1:10" s="5" customFormat="1" ht="12.75">
      <c r="A60" s="5">
        <v>54</v>
      </c>
      <c r="B60" s="41">
        <f>IF(ISERROR(VLOOKUP($A60,'Základní kolo'!$B$7:$M$206,4,FALSE)),"",VLOOKUP($A60,'Základní kolo'!$B$7:$M$206,4,FALSE))</f>
      </c>
      <c r="C60" s="42">
        <f>IF(ISERROR(VLOOKUP($A60,'Základní kolo'!$B$7:$M$206,5,FALSE)),"",VLOOKUP($A60,'Základní kolo'!$B$7:$M$206,5,FALSE))</f>
      </c>
      <c r="D60" s="43">
        <f>IF(ISERROR(VLOOKUP($A60,'Základní kolo'!$B$7:$M$206,6,FALSE)),"",VLOOKUP($A60,'Základní kolo'!$B$7:$M$206,6,FALSE))</f>
      </c>
      <c r="E60" s="44">
        <f>IF(ISERROR(VLOOKUP($A60,'Základní kolo'!$B$7:$M$206,7,FALSE)),"",VLOOKUP($A60,'Základní kolo'!$B$7:$M$206,7,FALSE))</f>
      </c>
      <c r="F60" s="43">
        <f>IF(ISERROR(VLOOKUP($A60,'Základní kolo'!$B$7:$M$206,8,FALSE)),"",VLOOKUP($A60,'Základní kolo'!$B$7:$M$206,8,FALSE))</f>
      </c>
      <c r="G60" s="44">
        <f>IF(ISERROR(VLOOKUP($A60,'Základní kolo'!$B$7:$M$206,9,FALSE)),"",VLOOKUP($A60,'Základní kolo'!$B$7:$M$206,9,FALSE))</f>
      </c>
      <c r="H60" s="45">
        <f>IF(ISERROR(VLOOKUP($A60,'Základní kolo'!$B$7:$M$206,10,FALSE)),"",VLOOKUP($A60,'Základní kolo'!$B$7:$M$206,10,FALSE))</f>
      </c>
      <c r="I60" s="45">
        <f>IF(ISERROR(VLOOKUP($A60,'Základní kolo'!$B$7:$M$206,11,FALSE)),"",VLOOKUP($A60,'Základní kolo'!$B$7:$M$206,11,FALSE))</f>
      </c>
      <c r="J60" s="46">
        <f>IF(ISERROR(VLOOKUP($A60,'Základní kolo'!$B$7:$M$206,12,FALSE)),"",VLOOKUP($A60,'Základní kolo'!$B$7:$M$206,12,FALSE))</f>
      </c>
    </row>
    <row r="61" spans="1:10" ht="12.75">
      <c r="A61" s="5">
        <v>55</v>
      </c>
      <c r="B61" s="41">
        <f>IF(ISERROR(VLOOKUP($A61,'Základní kolo'!$B$7:$M$206,4,FALSE)),"",VLOOKUP($A61,'Základní kolo'!$B$7:$M$206,4,FALSE))</f>
      </c>
      <c r="C61" s="42">
        <f>IF(ISERROR(VLOOKUP($A61,'Základní kolo'!$B$7:$M$206,5,FALSE)),"",VLOOKUP($A61,'Základní kolo'!$B$7:$M$206,5,FALSE))</f>
      </c>
      <c r="D61" s="43">
        <f>IF(ISERROR(VLOOKUP($A61,'Základní kolo'!$B$7:$M$206,6,FALSE)),"",VLOOKUP($A61,'Základní kolo'!$B$7:$M$206,6,FALSE))</f>
      </c>
      <c r="E61" s="44">
        <f>IF(ISERROR(VLOOKUP($A61,'Základní kolo'!$B$7:$M$206,7,FALSE)),"",VLOOKUP($A61,'Základní kolo'!$B$7:$M$206,7,FALSE))</f>
      </c>
      <c r="F61" s="43">
        <f>IF(ISERROR(VLOOKUP($A61,'Základní kolo'!$B$7:$M$206,8,FALSE)),"",VLOOKUP($A61,'Základní kolo'!$B$7:$M$206,8,FALSE))</f>
      </c>
      <c r="G61" s="44">
        <f>IF(ISERROR(VLOOKUP($A61,'Základní kolo'!$B$7:$M$206,9,FALSE)),"",VLOOKUP($A61,'Základní kolo'!$B$7:$M$206,9,FALSE))</f>
      </c>
      <c r="H61" s="45">
        <f>IF(ISERROR(VLOOKUP($A61,'Základní kolo'!$B$7:$M$206,10,FALSE)),"",VLOOKUP($A61,'Základní kolo'!$B$7:$M$206,10,FALSE))</f>
      </c>
      <c r="I61" s="45">
        <f>IF(ISERROR(VLOOKUP($A61,'Základní kolo'!$B$7:$M$206,11,FALSE)),"",VLOOKUP($A61,'Základní kolo'!$B$7:$M$206,11,FALSE))</f>
      </c>
      <c r="J61" s="46">
        <f>IF(ISERROR(VLOOKUP($A61,'Základní kolo'!$B$7:$M$206,12,FALSE)),"",VLOOKUP($A61,'Základní kolo'!$B$7:$M$206,12,FALSE))</f>
      </c>
    </row>
    <row r="62" spans="1:10" ht="12.75">
      <c r="A62" s="5">
        <v>56</v>
      </c>
      <c r="B62" s="41">
        <f>IF(ISERROR(VLOOKUP($A62,'Základní kolo'!$B$7:$M$206,4,FALSE)),"",VLOOKUP($A62,'Základní kolo'!$B$7:$M$206,4,FALSE))</f>
      </c>
      <c r="C62" s="42">
        <f>IF(ISERROR(VLOOKUP($A62,'Základní kolo'!$B$7:$M$206,5,FALSE)),"",VLOOKUP($A62,'Základní kolo'!$B$7:$M$206,5,FALSE))</f>
      </c>
      <c r="D62" s="43">
        <f>IF(ISERROR(VLOOKUP($A62,'Základní kolo'!$B$7:$M$206,6,FALSE)),"",VLOOKUP($A62,'Základní kolo'!$B$7:$M$206,6,FALSE))</f>
      </c>
      <c r="E62" s="44">
        <f>IF(ISERROR(VLOOKUP($A62,'Základní kolo'!$B$7:$M$206,7,FALSE)),"",VLOOKUP($A62,'Základní kolo'!$B$7:$M$206,7,FALSE))</f>
      </c>
      <c r="F62" s="43">
        <f>IF(ISERROR(VLOOKUP($A62,'Základní kolo'!$B$7:$M$206,8,FALSE)),"",VLOOKUP($A62,'Základní kolo'!$B$7:$M$206,8,FALSE))</f>
      </c>
      <c r="G62" s="44">
        <f>IF(ISERROR(VLOOKUP($A62,'Základní kolo'!$B$7:$M$206,9,FALSE)),"",VLOOKUP($A62,'Základní kolo'!$B$7:$M$206,9,FALSE))</f>
      </c>
      <c r="H62" s="45">
        <f>IF(ISERROR(VLOOKUP($A62,'Základní kolo'!$B$7:$M$206,10,FALSE)),"",VLOOKUP($A62,'Základní kolo'!$B$7:$M$206,10,FALSE))</f>
      </c>
      <c r="I62" s="45">
        <f>IF(ISERROR(VLOOKUP($A62,'Základní kolo'!$B$7:$M$206,11,FALSE)),"",VLOOKUP($A62,'Základní kolo'!$B$7:$M$206,11,FALSE))</f>
      </c>
      <c r="J62" s="46">
        <f>IF(ISERROR(VLOOKUP($A62,'Základní kolo'!$B$7:$M$206,12,FALSE)),"",VLOOKUP($A62,'Základní kolo'!$B$7:$M$206,12,FALSE))</f>
      </c>
    </row>
    <row r="63" spans="1:10" ht="12.75">
      <c r="A63" s="5">
        <v>57</v>
      </c>
      <c r="B63" s="41">
        <f>IF(ISERROR(VLOOKUP($A63,'Základní kolo'!$B$7:$M$206,4,FALSE)),"",VLOOKUP($A63,'Základní kolo'!$B$7:$M$206,4,FALSE))</f>
      </c>
      <c r="C63" s="42">
        <f>IF(ISERROR(VLOOKUP($A63,'Základní kolo'!$B$7:$M$206,5,FALSE)),"",VLOOKUP($A63,'Základní kolo'!$B$7:$M$206,5,FALSE))</f>
      </c>
      <c r="D63" s="43">
        <f>IF(ISERROR(VLOOKUP($A63,'Základní kolo'!$B$7:$M$206,6,FALSE)),"",VLOOKUP($A63,'Základní kolo'!$B$7:$M$206,6,FALSE))</f>
      </c>
      <c r="E63" s="44">
        <f>IF(ISERROR(VLOOKUP($A63,'Základní kolo'!$B$7:$M$206,7,FALSE)),"",VLOOKUP($A63,'Základní kolo'!$B$7:$M$206,7,FALSE))</f>
      </c>
      <c r="F63" s="43">
        <f>IF(ISERROR(VLOOKUP($A63,'Základní kolo'!$B$7:$M$206,8,FALSE)),"",VLOOKUP($A63,'Základní kolo'!$B$7:$M$206,8,FALSE))</f>
      </c>
      <c r="G63" s="44">
        <f>IF(ISERROR(VLOOKUP($A63,'Základní kolo'!$B$7:$M$206,9,FALSE)),"",VLOOKUP($A63,'Základní kolo'!$B$7:$M$206,9,FALSE))</f>
      </c>
      <c r="H63" s="45">
        <f>IF(ISERROR(VLOOKUP($A63,'Základní kolo'!$B$7:$M$206,10,FALSE)),"",VLOOKUP($A63,'Základní kolo'!$B$7:$M$206,10,FALSE))</f>
      </c>
      <c r="I63" s="45">
        <f>IF(ISERROR(VLOOKUP($A63,'Základní kolo'!$B$7:$M$206,11,FALSE)),"",VLOOKUP($A63,'Základní kolo'!$B$7:$M$206,11,FALSE))</f>
      </c>
      <c r="J63" s="46">
        <f>IF(ISERROR(VLOOKUP($A63,'Základní kolo'!$B$7:$M$206,12,FALSE)),"",VLOOKUP($A63,'Základní kolo'!$B$7:$M$206,12,FALSE))</f>
      </c>
    </row>
    <row r="64" spans="1:10" ht="12.75">
      <c r="A64" s="5">
        <v>58</v>
      </c>
      <c r="B64" s="41">
        <f>IF(ISERROR(VLOOKUP($A64,'Základní kolo'!$B$7:$M$206,4,FALSE)),"",VLOOKUP($A64,'Základní kolo'!$B$7:$M$206,4,FALSE))</f>
      </c>
      <c r="C64" s="42">
        <f>IF(ISERROR(VLOOKUP($A64,'Základní kolo'!$B$7:$M$206,5,FALSE)),"",VLOOKUP($A64,'Základní kolo'!$B$7:$M$206,5,FALSE))</f>
      </c>
      <c r="D64" s="43">
        <f>IF(ISERROR(VLOOKUP($A64,'Základní kolo'!$B$7:$M$206,6,FALSE)),"",VLOOKUP($A64,'Základní kolo'!$B$7:$M$206,6,FALSE))</f>
      </c>
      <c r="E64" s="44">
        <f>IF(ISERROR(VLOOKUP($A64,'Základní kolo'!$B$7:$M$206,7,FALSE)),"",VLOOKUP($A64,'Základní kolo'!$B$7:$M$206,7,FALSE))</f>
      </c>
      <c r="F64" s="43">
        <f>IF(ISERROR(VLOOKUP($A64,'Základní kolo'!$B$7:$M$206,8,FALSE)),"",VLOOKUP($A64,'Základní kolo'!$B$7:$M$206,8,FALSE))</f>
      </c>
      <c r="G64" s="44">
        <f>IF(ISERROR(VLOOKUP($A64,'Základní kolo'!$B$7:$M$206,9,FALSE)),"",VLOOKUP($A64,'Základní kolo'!$B$7:$M$206,9,FALSE))</f>
      </c>
      <c r="H64" s="45">
        <f>IF(ISERROR(VLOOKUP($A64,'Základní kolo'!$B$7:$M$206,10,FALSE)),"",VLOOKUP($A64,'Základní kolo'!$B$7:$M$206,10,FALSE))</f>
      </c>
      <c r="I64" s="45">
        <f>IF(ISERROR(VLOOKUP($A64,'Základní kolo'!$B$7:$M$206,11,FALSE)),"",VLOOKUP($A64,'Základní kolo'!$B$7:$M$206,11,FALSE))</f>
      </c>
      <c r="J64" s="46">
        <f>IF(ISERROR(VLOOKUP($A64,'Základní kolo'!$B$7:$M$206,12,FALSE)),"",VLOOKUP($A64,'Základní kolo'!$B$7:$M$206,12,FALSE))</f>
      </c>
    </row>
    <row r="65" spans="1:10" ht="12.75">
      <c r="A65" s="5">
        <v>59</v>
      </c>
      <c r="B65" s="41">
        <f>IF(ISERROR(VLOOKUP($A65,'Základní kolo'!$B$7:$M$206,4,FALSE)),"",VLOOKUP($A65,'Základní kolo'!$B$7:$M$206,4,FALSE))</f>
      </c>
      <c r="C65" s="42">
        <f>IF(ISERROR(VLOOKUP($A65,'Základní kolo'!$B$7:$M$206,5,FALSE)),"",VLOOKUP($A65,'Základní kolo'!$B$7:$M$206,5,FALSE))</f>
      </c>
      <c r="D65" s="43">
        <f>IF(ISERROR(VLOOKUP($A65,'Základní kolo'!$B$7:$M$206,6,FALSE)),"",VLOOKUP($A65,'Základní kolo'!$B$7:$M$206,6,FALSE))</f>
      </c>
      <c r="E65" s="44">
        <f>IF(ISERROR(VLOOKUP($A65,'Základní kolo'!$B$7:$M$206,7,FALSE)),"",VLOOKUP($A65,'Základní kolo'!$B$7:$M$206,7,FALSE))</f>
      </c>
      <c r="F65" s="43">
        <f>IF(ISERROR(VLOOKUP($A65,'Základní kolo'!$B$7:$M$206,8,FALSE)),"",VLOOKUP($A65,'Základní kolo'!$B$7:$M$206,8,FALSE))</f>
      </c>
      <c r="G65" s="44">
        <f>IF(ISERROR(VLOOKUP($A65,'Základní kolo'!$B$7:$M$206,9,FALSE)),"",VLOOKUP($A65,'Základní kolo'!$B$7:$M$206,9,FALSE))</f>
      </c>
      <c r="H65" s="45">
        <f>IF(ISERROR(VLOOKUP($A65,'Základní kolo'!$B$7:$M$206,10,FALSE)),"",VLOOKUP($A65,'Základní kolo'!$B$7:$M$206,10,FALSE))</f>
      </c>
      <c r="I65" s="45">
        <f>IF(ISERROR(VLOOKUP($A65,'Základní kolo'!$B$7:$M$206,11,FALSE)),"",VLOOKUP($A65,'Základní kolo'!$B$7:$M$206,11,FALSE))</f>
      </c>
      <c r="J65" s="46">
        <f>IF(ISERROR(VLOOKUP($A65,'Základní kolo'!$B$7:$M$206,12,FALSE)),"",VLOOKUP($A65,'Základní kolo'!$B$7:$M$206,12,FALSE))</f>
      </c>
    </row>
    <row r="66" spans="1:10" ht="12.75">
      <c r="A66" s="5">
        <v>60</v>
      </c>
      <c r="B66" s="41">
        <f>IF(ISERROR(VLOOKUP($A66,'Základní kolo'!$B$7:$M$206,4,FALSE)),"",VLOOKUP($A66,'Základní kolo'!$B$7:$M$206,4,FALSE))</f>
      </c>
      <c r="C66" s="42">
        <f>IF(ISERROR(VLOOKUP($A66,'Základní kolo'!$B$7:$M$206,5,FALSE)),"",VLOOKUP($A66,'Základní kolo'!$B$7:$M$206,5,FALSE))</f>
      </c>
      <c r="D66" s="43">
        <f>IF(ISERROR(VLOOKUP($A66,'Základní kolo'!$B$7:$M$206,6,FALSE)),"",VLOOKUP($A66,'Základní kolo'!$B$7:$M$206,6,FALSE))</f>
      </c>
      <c r="E66" s="44">
        <f>IF(ISERROR(VLOOKUP($A66,'Základní kolo'!$B$7:$M$206,7,FALSE)),"",VLOOKUP($A66,'Základní kolo'!$B$7:$M$206,7,FALSE))</f>
      </c>
      <c r="F66" s="43">
        <f>IF(ISERROR(VLOOKUP($A66,'Základní kolo'!$B$7:$M$206,8,FALSE)),"",VLOOKUP($A66,'Základní kolo'!$B$7:$M$206,8,FALSE))</f>
      </c>
      <c r="G66" s="44">
        <f>IF(ISERROR(VLOOKUP($A66,'Základní kolo'!$B$7:$M$206,9,FALSE)),"",VLOOKUP($A66,'Základní kolo'!$B$7:$M$206,9,FALSE))</f>
      </c>
      <c r="H66" s="45">
        <f>IF(ISERROR(VLOOKUP($A66,'Základní kolo'!$B$7:$M$206,10,FALSE)),"",VLOOKUP($A66,'Základní kolo'!$B$7:$M$206,10,FALSE))</f>
      </c>
      <c r="I66" s="45">
        <f>IF(ISERROR(VLOOKUP($A66,'Základní kolo'!$B$7:$M$206,11,FALSE)),"",VLOOKUP($A66,'Základní kolo'!$B$7:$M$206,11,FALSE))</f>
      </c>
      <c r="J66" s="46">
        <f>IF(ISERROR(VLOOKUP($A66,'Základní kolo'!$B$7:$M$206,12,FALSE)),"",VLOOKUP($A66,'Základní kolo'!$B$7:$M$206,12,FALSE))</f>
      </c>
    </row>
    <row r="67" spans="1:10" ht="12.75">
      <c r="A67" s="5">
        <v>61</v>
      </c>
      <c r="B67" s="41">
        <f>IF(ISERROR(VLOOKUP($A67,'Základní kolo'!$B$7:$M$206,4,FALSE)),"",VLOOKUP($A67,'Základní kolo'!$B$7:$M$206,4,FALSE))</f>
      </c>
      <c r="C67" s="42">
        <f>IF(ISERROR(VLOOKUP($A67,'Základní kolo'!$B$7:$M$206,5,FALSE)),"",VLOOKUP($A67,'Základní kolo'!$B$7:$M$206,5,FALSE))</f>
      </c>
      <c r="D67" s="43">
        <f>IF(ISERROR(VLOOKUP($A67,'Základní kolo'!$B$7:$M$206,6,FALSE)),"",VLOOKUP($A67,'Základní kolo'!$B$7:$M$206,6,FALSE))</f>
      </c>
      <c r="E67" s="44">
        <f>IF(ISERROR(VLOOKUP($A67,'Základní kolo'!$B$7:$M$206,7,FALSE)),"",VLOOKUP($A67,'Základní kolo'!$B$7:$M$206,7,FALSE))</f>
      </c>
      <c r="F67" s="43">
        <f>IF(ISERROR(VLOOKUP($A67,'Základní kolo'!$B$7:$M$206,8,FALSE)),"",VLOOKUP($A67,'Základní kolo'!$B$7:$M$206,8,FALSE))</f>
      </c>
      <c r="G67" s="44">
        <f>IF(ISERROR(VLOOKUP($A67,'Základní kolo'!$B$7:$M$206,9,FALSE)),"",VLOOKUP($A67,'Základní kolo'!$B$7:$M$206,9,FALSE))</f>
      </c>
      <c r="H67" s="45">
        <f>IF(ISERROR(VLOOKUP($A67,'Základní kolo'!$B$7:$M$206,10,FALSE)),"",VLOOKUP($A67,'Základní kolo'!$B$7:$M$206,10,FALSE))</f>
      </c>
      <c r="I67" s="45">
        <f>IF(ISERROR(VLOOKUP($A67,'Základní kolo'!$B$7:$M$206,11,FALSE)),"",VLOOKUP($A67,'Základní kolo'!$B$7:$M$206,11,FALSE))</f>
      </c>
      <c r="J67" s="46">
        <f>IF(ISERROR(VLOOKUP($A67,'Základní kolo'!$B$7:$M$206,12,FALSE)),"",VLOOKUP($A67,'Základní kolo'!$B$7:$M$206,12,FALSE))</f>
      </c>
    </row>
    <row r="68" spans="1:10" ht="12.75">
      <c r="A68" s="5">
        <v>62</v>
      </c>
      <c r="B68" s="41">
        <f>IF(ISERROR(VLOOKUP($A68,'Základní kolo'!$B$7:$M$206,4,FALSE)),"",VLOOKUP($A68,'Základní kolo'!$B$7:$M$206,4,FALSE))</f>
      </c>
      <c r="C68" s="42">
        <f>IF(ISERROR(VLOOKUP($A68,'Základní kolo'!$B$7:$M$206,5,FALSE)),"",VLOOKUP($A68,'Základní kolo'!$B$7:$M$206,5,FALSE))</f>
      </c>
      <c r="D68" s="43">
        <f>IF(ISERROR(VLOOKUP($A68,'Základní kolo'!$B$7:$M$206,6,FALSE)),"",VLOOKUP($A68,'Základní kolo'!$B$7:$M$206,6,FALSE))</f>
      </c>
      <c r="E68" s="44">
        <f>IF(ISERROR(VLOOKUP($A68,'Základní kolo'!$B$7:$M$206,7,FALSE)),"",VLOOKUP($A68,'Základní kolo'!$B$7:$M$206,7,FALSE))</f>
      </c>
      <c r="F68" s="43">
        <f>IF(ISERROR(VLOOKUP($A68,'Základní kolo'!$B$7:$M$206,8,FALSE)),"",VLOOKUP($A68,'Základní kolo'!$B$7:$M$206,8,FALSE))</f>
      </c>
      <c r="G68" s="44">
        <f>IF(ISERROR(VLOOKUP($A68,'Základní kolo'!$B$7:$M$206,9,FALSE)),"",VLOOKUP($A68,'Základní kolo'!$B$7:$M$206,9,FALSE))</f>
      </c>
      <c r="H68" s="45">
        <f>IF(ISERROR(VLOOKUP($A68,'Základní kolo'!$B$7:$M$206,10,FALSE)),"",VLOOKUP($A68,'Základní kolo'!$B$7:$M$206,10,FALSE))</f>
      </c>
      <c r="I68" s="45">
        <f>IF(ISERROR(VLOOKUP($A68,'Základní kolo'!$B$7:$M$206,11,FALSE)),"",VLOOKUP($A68,'Základní kolo'!$B$7:$M$206,11,FALSE))</f>
      </c>
      <c r="J68" s="46">
        <f>IF(ISERROR(VLOOKUP($A68,'Základní kolo'!$B$7:$M$206,12,FALSE)),"",VLOOKUP($A68,'Základní kolo'!$B$7:$M$206,12,FALSE))</f>
      </c>
    </row>
    <row r="69" spans="1:10" ht="12.75">
      <c r="A69" s="5">
        <v>63</v>
      </c>
      <c r="B69" s="41">
        <f>IF(ISERROR(VLOOKUP($A69,'Základní kolo'!$B$7:$M$206,4,FALSE)),"",VLOOKUP($A69,'Základní kolo'!$B$7:$M$206,4,FALSE))</f>
      </c>
      <c r="C69" s="42">
        <f>IF(ISERROR(VLOOKUP($A69,'Základní kolo'!$B$7:$M$206,5,FALSE)),"",VLOOKUP($A69,'Základní kolo'!$B$7:$M$206,5,FALSE))</f>
      </c>
      <c r="D69" s="43">
        <f>IF(ISERROR(VLOOKUP($A69,'Základní kolo'!$B$7:$M$206,6,FALSE)),"",VLOOKUP($A69,'Základní kolo'!$B$7:$M$206,6,FALSE))</f>
      </c>
      <c r="E69" s="44">
        <f>IF(ISERROR(VLOOKUP($A69,'Základní kolo'!$B$7:$M$206,7,FALSE)),"",VLOOKUP($A69,'Základní kolo'!$B$7:$M$206,7,FALSE))</f>
      </c>
      <c r="F69" s="43">
        <f>IF(ISERROR(VLOOKUP($A69,'Základní kolo'!$B$7:$M$206,8,FALSE)),"",VLOOKUP($A69,'Základní kolo'!$B$7:$M$206,8,FALSE))</f>
      </c>
      <c r="G69" s="44">
        <f>IF(ISERROR(VLOOKUP($A69,'Základní kolo'!$B$7:$M$206,9,FALSE)),"",VLOOKUP($A69,'Základní kolo'!$B$7:$M$206,9,FALSE))</f>
      </c>
      <c r="H69" s="45">
        <f>IF(ISERROR(VLOOKUP($A69,'Základní kolo'!$B$7:$M$206,10,FALSE)),"",VLOOKUP($A69,'Základní kolo'!$B$7:$M$206,10,FALSE))</f>
      </c>
      <c r="I69" s="45">
        <f>IF(ISERROR(VLOOKUP($A69,'Základní kolo'!$B$7:$M$206,11,FALSE)),"",VLOOKUP($A69,'Základní kolo'!$B$7:$M$206,11,FALSE))</f>
      </c>
      <c r="J69" s="46">
        <f>IF(ISERROR(VLOOKUP($A69,'Základní kolo'!$B$7:$M$206,12,FALSE)),"",VLOOKUP($A69,'Základní kolo'!$B$7:$M$206,12,FALSE))</f>
      </c>
    </row>
    <row r="70" spans="1:10" ht="12.75">
      <c r="A70" s="5">
        <v>64</v>
      </c>
      <c r="B70" s="41">
        <f>IF(ISERROR(VLOOKUP($A70,'Základní kolo'!$B$7:$M$206,4,FALSE)),"",VLOOKUP($A70,'Základní kolo'!$B$7:$M$206,4,FALSE))</f>
      </c>
      <c r="C70" s="42">
        <f>IF(ISERROR(VLOOKUP($A70,'Základní kolo'!$B$7:$M$206,5,FALSE)),"",VLOOKUP($A70,'Základní kolo'!$B$7:$M$206,5,FALSE))</f>
      </c>
      <c r="D70" s="43">
        <f>IF(ISERROR(VLOOKUP($A70,'Základní kolo'!$B$7:$M$206,6,FALSE)),"",VLOOKUP($A70,'Základní kolo'!$B$7:$M$206,6,FALSE))</f>
      </c>
      <c r="E70" s="44">
        <f>IF(ISERROR(VLOOKUP($A70,'Základní kolo'!$B$7:$M$206,7,FALSE)),"",VLOOKUP($A70,'Základní kolo'!$B$7:$M$206,7,FALSE))</f>
      </c>
      <c r="F70" s="43">
        <f>IF(ISERROR(VLOOKUP($A70,'Základní kolo'!$B$7:$M$206,8,FALSE)),"",VLOOKUP($A70,'Základní kolo'!$B$7:$M$206,8,FALSE))</f>
      </c>
      <c r="G70" s="44">
        <f>IF(ISERROR(VLOOKUP($A70,'Základní kolo'!$B$7:$M$206,9,FALSE)),"",VLOOKUP($A70,'Základní kolo'!$B$7:$M$206,9,FALSE))</f>
      </c>
      <c r="H70" s="45">
        <f>IF(ISERROR(VLOOKUP($A70,'Základní kolo'!$B$7:$M$206,10,FALSE)),"",VLOOKUP($A70,'Základní kolo'!$B$7:$M$206,10,FALSE))</f>
      </c>
      <c r="I70" s="45">
        <f>IF(ISERROR(VLOOKUP($A70,'Základní kolo'!$B$7:$M$206,11,FALSE)),"",VLOOKUP($A70,'Základní kolo'!$B$7:$M$206,11,FALSE))</f>
      </c>
      <c r="J70" s="46">
        <f>IF(ISERROR(VLOOKUP($A70,'Základní kolo'!$B$7:$M$206,12,FALSE)),"",VLOOKUP($A70,'Základní kolo'!$B$7:$M$206,12,FALSE))</f>
      </c>
    </row>
    <row r="71" spans="1:10" ht="12.75">
      <c r="A71" s="5">
        <v>65</v>
      </c>
      <c r="B71" s="41">
        <f>IF(ISERROR(VLOOKUP($A71,'Základní kolo'!$B$7:$M$206,4,FALSE)),"",VLOOKUP($A71,'Základní kolo'!$B$7:$M$206,4,FALSE))</f>
      </c>
      <c r="C71" s="42">
        <f>IF(ISERROR(VLOOKUP($A71,'Základní kolo'!$B$7:$M$206,5,FALSE)),"",VLOOKUP($A71,'Základní kolo'!$B$7:$M$206,5,FALSE))</f>
      </c>
      <c r="D71" s="43">
        <f>IF(ISERROR(VLOOKUP($A71,'Základní kolo'!$B$7:$M$206,6,FALSE)),"",VLOOKUP($A71,'Základní kolo'!$B$7:$M$206,6,FALSE))</f>
      </c>
      <c r="E71" s="44">
        <f>IF(ISERROR(VLOOKUP($A71,'Základní kolo'!$B$7:$M$206,7,FALSE)),"",VLOOKUP($A71,'Základní kolo'!$B$7:$M$206,7,FALSE))</f>
      </c>
      <c r="F71" s="43">
        <f>IF(ISERROR(VLOOKUP($A71,'Základní kolo'!$B$7:$M$206,8,FALSE)),"",VLOOKUP($A71,'Základní kolo'!$B$7:$M$206,8,FALSE))</f>
      </c>
      <c r="G71" s="44">
        <f>IF(ISERROR(VLOOKUP($A71,'Základní kolo'!$B$7:$M$206,9,FALSE)),"",VLOOKUP($A71,'Základní kolo'!$B$7:$M$206,9,FALSE))</f>
      </c>
      <c r="H71" s="45">
        <f>IF(ISERROR(VLOOKUP($A71,'Základní kolo'!$B$7:$M$206,10,FALSE)),"",VLOOKUP($A71,'Základní kolo'!$B$7:$M$206,10,FALSE))</f>
      </c>
      <c r="I71" s="45">
        <f>IF(ISERROR(VLOOKUP($A71,'Základní kolo'!$B$7:$M$206,11,FALSE)),"",VLOOKUP($A71,'Základní kolo'!$B$7:$M$206,11,FALSE))</f>
      </c>
      <c r="J71" s="46">
        <f>IF(ISERROR(VLOOKUP($A71,'Základní kolo'!$B$7:$M$206,12,FALSE)),"",VLOOKUP($A71,'Základní kolo'!$B$7:$M$206,12,FALSE))</f>
      </c>
    </row>
    <row r="72" spans="1:10" ht="12.75">
      <c r="A72" s="5">
        <v>66</v>
      </c>
      <c r="B72" s="41">
        <f>IF(ISERROR(VLOOKUP($A72,'Základní kolo'!$B$7:$M$206,4,FALSE)),"",VLOOKUP($A72,'Základní kolo'!$B$7:$M$206,4,FALSE))</f>
      </c>
      <c r="C72" s="42">
        <f>IF(ISERROR(VLOOKUP($A72,'Základní kolo'!$B$7:$M$206,5,FALSE)),"",VLOOKUP($A72,'Základní kolo'!$B$7:$M$206,5,FALSE))</f>
      </c>
      <c r="D72" s="43">
        <f>IF(ISERROR(VLOOKUP($A72,'Základní kolo'!$B$7:$M$206,6,FALSE)),"",VLOOKUP($A72,'Základní kolo'!$B$7:$M$206,6,FALSE))</f>
      </c>
      <c r="E72" s="44">
        <f>IF(ISERROR(VLOOKUP($A72,'Základní kolo'!$B$7:$M$206,7,FALSE)),"",VLOOKUP($A72,'Základní kolo'!$B$7:$M$206,7,FALSE))</f>
      </c>
      <c r="F72" s="43">
        <f>IF(ISERROR(VLOOKUP($A72,'Základní kolo'!$B$7:$M$206,8,FALSE)),"",VLOOKUP($A72,'Základní kolo'!$B$7:$M$206,8,FALSE))</f>
      </c>
      <c r="G72" s="44">
        <f>IF(ISERROR(VLOOKUP($A72,'Základní kolo'!$B$7:$M$206,9,FALSE)),"",VLOOKUP($A72,'Základní kolo'!$B$7:$M$206,9,FALSE))</f>
      </c>
      <c r="H72" s="45">
        <f>IF(ISERROR(VLOOKUP($A72,'Základní kolo'!$B$7:$M$206,10,FALSE)),"",VLOOKUP($A72,'Základní kolo'!$B$7:$M$206,10,FALSE))</f>
      </c>
      <c r="I72" s="45">
        <f>IF(ISERROR(VLOOKUP($A72,'Základní kolo'!$B$7:$M$206,11,FALSE)),"",VLOOKUP($A72,'Základní kolo'!$B$7:$M$206,11,FALSE))</f>
      </c>
      <c r="J72" s="46">
        <f>IF(ISERROR(VLOOKUP($A72,'Základní kolo'!$B$7:$M$206,12,FALSE)),"",VLOOKUP($A72,'Základní kolo'!$B$7:$M$206,12,FALSE))</f>
      </c>
    </row>
    <row r="73" spans="1:10" ht="12.75">
      <c r="A73" s="5">
        <v>67</v>
      </c>
      <c r="B73" s="41">
        <f>IF(ISERROR(VLOOKUP($A73,'Základní kolo'!$B$7:$M$206,4,FALSE)),"",VLOOKUP($A73,'Základní kolo'!$B$7:$M$206,4,FALSE))</f>
      </c>
      <c r="C73" s="42">
        <f>IF(ISERROR(VLOOKUP($A73,'Základní kolo'!$B$7:$M$206,5,FALSE)),"",VLOOKUP($A73,'Základní kolo'!$B$7:$M$206,5,FALSE))</f>
      </c>
      <c r="D73" s="43">
        <f>IF(ISERROR(VLOOKUP($A73,'Základní kolo'!$B$7:$M$206,6,FALSE)),"",VLOOKUP($A73,'Základní kolo'!$B$7:$M$206,6,FALSE))</f>
      </c>
      <c r="E73" s="44">
        <f>IF(ISERROR(VLOOKUP($A73,'Základní kolo'!$B$7:$M$206,7,FALSE)),"",VLOOKUP($A73,'Základní kolo'!$B$7:$M$206,7,FALSE))</f>
      </c>
      <c r="F73" s="43">
        <f>IF(ISERROR(VLOOKUP($A73,'Základní kolo'!$B$7:$M$206,8,FALSE)),"",VLOOKUP($A73,'Základní kolo'!$B$7:$M$206,8,FALSE))</f>
      </c>
      <c r="G73" s="44">
        <f>IF(ISERROR(VLOOKUP($A73,'Základní kolo'!$B$7:$M$206,9,FALSE)),"",VLOOKUP($A73,'Základní kolo'!$B$7:$M$206,9,FALSE))</f>
      </c>
      <c r="H73" s="45">
        <f>IF(ISERROR(VLOOKUP($A73,'Základní kolo'!$B$7:$M$206,10,FALSE)),"",VLOOKUP($A73,'Základní kolo'!$B$7:$M$206,10,FALSE))</f>
      </c>
      <c r="I73" s="45">
        <f>IF(ISERROR(VLOOKUP($A73,'Základní kolo'!$B$7:$M$206,11,FALSE)),"",VLOOKUP($A73,'Základní kolo'!$B$7:$M$206,11,FALSE))</f>
      </c>
      <c r="J73" s="46">
        <f>IF(ISERROR(VLOOKUP($A73,'Základní kolo'!$B$7:$M$206,12,FALSE)),"",VLOOKUP($A73,'Základní kolo'!$B$7:$M$206,12,FALSE))</f>
      </c>
    </row>
    <row r="74" spans="1:10" ht="12.75">
      <c r="A74" s="5">
        <v>68</v>
      </c>
      <c r="B74" s="41">
        <f>IF(ISERROR(VLOOKUP($A74,'Základní kolo'!$B$7:$M$206,4,FALSE)),"",VLOOKUP($A74,'Základní kolo'!$B$7:$M$206,4,FALSE))</f>
      </c>
      <c r="C74" s="42">
        <f>IF(ISERROR(VLOOKUP($A74,'Základní kolo'!$B$7:$M$206,5,FALSE)),"",VLOOKUP($A74,'Základní kolo'!$B$7:$M$206,5,FALSE))</f>
      </c>
      <c r="D74" s="43">
        <f>IF(ISERROR(VLOOKUP($A74,'Základní kolo'!$B$7:$M$206,6,FALSE)),"",VLOOKUP($A74,'Základní kolo'!$B$7:$M$206,6,FALSE))</f>
      </c>
      <c r="E74" s="44">
        <f>IF(ISERROR(VLOOKUP($A74,'Základní kolo'!$B$7:$M$206,7,FALSE)),"",VLOOKUP($A74,'Základní kolo'!$B$7:$M$206,7,FALSE))</f>
      </c>
      <c r="F74" s="43">
        <f>IF(ISERROR(VLOOKUP($A74,'Základní kolo'!$B$7:$M$206,8,FALSE)),"",VLOOKUP($A74,'Základní kolo'!$B$7:$M$206,8,FALSE))</f>
      </c>
      <c r="G74" s="44">
        <f>IF(ISERROR(VLOOKUP($A74,'Základní kolo'!$B$7:$M$206,9,FALSE)),"",VLOOKUP($A74,'Základní kolo'!$B$7:$M$206,9,FALSE))</f>
      </c>
      <c r="H74" s="45">
        <f>IF(ISERROR(VLOOKUP($A74,'Základní kolo'!$B$7:$M$206,10,FALSE)),"",VLOOKUP($A74,'Základní kolo'!$B$7:$M$206,10,FALSE))</f>
      </c>
      <c r="I74" s="45">
        <f>IF(ISERROR(VLOOKUP($A74,'Základní kolo'!$B$7:$M$206,11,FALSE)),"",VLOOKUP($A74,'Základní kolo'!$B$7:$M$206,11,FALSE))</f>
      </c>
      <c r="J74" s="46">
        <f>IF(ISERROR(VLOOKUP($A74,'Základní kolo'!$B$7:$M$206,12,FALSE)),"",VLOOKUP($A74,'Základní kolo'!$B$7:$M$206,12,FALSE))</f>
      </c>
    </row>
    <row r="75" spans="1:10" ht="12.75">
      <c r="A75" s="5">
        <v>69</v>
      </c>
      <c r="B75" s="41">
        <f>IF(ISERROR(VLOOKUP($A75,'Základní kolo'!$B$7:$M$206,4,FALSE)),"",VLOOKUP($A75,'Základní kolo'!$B$7:$M$206,4,FALSE))</f>
      </c>
      <c r="C75" s="42">
        <f>IF(ISERROR(VLOOKUP($A75,'Základní kolo'!$B$7:$M$206,5,FALSE)),"",VLOOKUP($A75,'Základní kolo'!$B$7:$M$206,5,FALSE))</f>
      </c>
      <c r="D75" s="43">
        <f>IF(ISERROR(VLOOKUP($A75,'Základní kolo'!$B$7:$M$206,6,FALSE)),"",VLOOKUP($A75,'Základní kolo'!$B$7:$M$206,6,FALSE))</f>
      </c>
      <c r="E75" s="44">
        <f>IF(ISERROR(VLOOKUP($A75,'Základní kolo'!$B$7:$M$206,7,FALSE)),"",VLOOKUP($A75,'Základní kolo'!$B$7:$M$206,7,FALSE))</f>
      </c>
      <c r="F75" s="43">
        <f>IF(ISERROR(VLOOKUP($A75,'Základní kolo'!$B$7:$M$206,8,FALSE)),"",VLOOKUP($A75,'Základní kolo'!$B$7:$M$206,8,FALSE))</f>
      </c>
      <c r="G75" s="44">
        <f>IF(ISERROR(VLOOKUP($A75,'Základní kolo'!$B$7:$M$206,9,FALSE)),"",VLOOKUP($A75,'Základní kolo'!$B$7:$M$206,9,FALSE))</f>
      </c>
      <c r="H75" s="45">
        <f>IF(ISERROR(VLOOKUP($A75,'Základní kolo'!$B$7:$M$206,10,FALSE)),"",VLOOKUP($A75,'Základní kolo'!$B$7:$M$206,10,FALSE))</f>
      </c>
      <c r="I75" s="45">
        <f>IF(ISERROR(VLOOKUP($A75,'Základní kolo'!$B$7:$M$206,11,FALSE)),"",VLOOKUP($A75,'Základní kolo'!$B$7:$M$206,11,FALSE))</f>
      </c>
      <c r="J75" s="46">
        <f>IF(ISERROR(VLOOKUP($A75,'Základní kolo'!$B$7:$M$206,12,FALSE)),"",VLOOKUP($A75,'Základní kolo'!$B$7:$M$206,12,FALSE))</f>
      </c>
    </row>
    <row r="76" spans="1:10" ht="12.75">
      <c r="A76" s="5">
        <v>70</v>
      </c>
      <c r="B76" s="41">
        <f>IF(ISERROR(VLOOKUP($A76,'Základní kolo'!$B$7:$M$206,4,FALSE)),"",VLOOKUP($A76,'Základní kolo'!$B$7:$M$206,4,FALSE))</f>
      </c>
      <c r="C76" s="42">
        <f>IF(ISERROR(VLOOKUP($A76,'Základní kolo'!$B$7:$M$206,5,FALSE)),"",VLOOKUP($A76,'Základní kolo'!$B$7:$M$206,5,FALSE))</f>
      </c>
      <c r="D76" s="43">
        <f>IF(ISERROR(VLOOKUP($A76,'Základní kolo'!$B$7:$M$206,6,FALSE)),"",VLOOKUP($A76,'Základní kolo'!$B$7:$M$206,6,FALSE))</f>
      </c>
      <c r="E76" s="44">
        <f>IF(ISERROR(VLOOKUP($A76,'Základní kolo'!$B$7:$M$206,7,FALSE)),"",VLOOKUP($A76,'Základní kolo'!$B$7:$M$206,7,FALSE))</f>
      </c>
      <c r="F76" s="43">
        <f>IF(ISERROR(VLOOKUP($A76,'Základní kolo'!$B$7:$M$206,8,FALSE)),"",VLOOKUP($A76,'Základní kolo'!$B$7:$M$206,8,FALSE))</f>
      </c>
      <c r="G76" s="44">
        <f>IF(ISERROR(VLOOKUP($A76,'Základní kolo'!$B$7:$M$206,9,FALSE)),"",VLOOKUP($A76,'Základní kolo'!$B$7:$M$206,9,FALSE))</f>
      </c>
      <c r="H76" s="45">
        <f>IF(ISERROR(VLOOKUP($A76,'Základní kolo'!$B$7:$M$206,10,FALSE)),"",VLOOKUP($A76,'Základní kolo'!$B$7:$M$206,10,FALSE))</f>
      </c>
      <c r="I76" s="45">
        <f>IF(ISERROR(VLOOKUP($A76,'Základní kolo'!$B$7:$M$206,11,FALSE)),"",VLOOKUP($A76,'Základní kolo'!$B$7:$M$206,11,FALSE))</f>
      </c>
      <c r="J76" s="46">
        <f>IF(ISERROR(VLOOKUP($A76,'Základní kolo'!$B$7:$M$206,12,FALSE)),"",VLOOKUP($A76,'Základní kolo'!$B$7:$M$206,12,FALSE))</f>
      </c>
    </row>
    <row r="77" spans="1:10" ht="12.75">
      <c r="A77" s="5">
        <v>71</v>
      </c>
      <c r="B77" s="41">
        <f>IF(ISERROR(VLOOKUP($A77,'Základní kolo'!$B$7:$M$206,4,FALSE)),"",VLOOKUP($A77,'Základní kolo'!$B$7:$M$206,4,FALSE))</f>
      </c>
      <c r="C77" s="42">
        <f>IF(ISERROR(VLOOKUP($A77,'Základní kolo'!$B$7:$M$206,5,FALSE)),"",VLOOKUP($A77,'Základní kolo'!$B$7:$M$206,5,FALSE))</f>
      </c>
      <c r="D77" s="43">
        <f>IF(ISERROR(VLOOKUP($A77,'Základní kolo'!$B$7:$M$206,6,FALSE)),"",VLOOKUP($A77,'Základní kolo'!$B$7:$M$206,6,FALSE))</f>
      </c>
      <c r="E77" s="44">
        <f>IF(ISERROR(VLOOKUP($A77,'Základní kolo'!$B$7:$M$206,7,FALSE)),"",VLOOKUP($A77,'Základní kolo'!$B$7:$M$206,7,FALSE))</f>
      </c>
      <c r="F77" s="43">
        <f>IF(ISERROR(VLOOKUP($A77,'Základní kolo'!$B$7:$M$206,8,FALSE)),"",VLOOKUP($A77,'Základní kolo'!$B$7:$M$206,8,FALSE))</f>
      </c>
      <c r="G77" s="44">
        <f>IF(ISERROR(VLOOKUP($A77,'Základní kolo'!$B$7:$M$206,9,FALSE)),"",VLOOKUP($A77,'Základní kolo'!$B$7:$M$206,9,FALSE))</f>
      </c>
      <c r="H77" s="45">
        <f>IF(ISERROR(VLOOKUP($A77,'Základní kolo'!$B$7:$M$206,10,FALSE)),"",VLOOKUP($A77,'Základní kolo'!$B$7:$M$206,10,FALSE))</f>
      </c>
      <c r="I77" s="45">
        <f>IF(ISERROR(VLOOKUP($A77,'Základní kolo'!$B$7:$M$206,11,FALSE)),"",VLOOKUP($A77,'Základní kolo'!$B$7:$M$206,11,FALSE))</f>
      </c>
      <c r="J77" s="46">
        <f>IF(ISERROR(VLOOKUP($A77,'Základní kolo'!$B$7:$M$206,12,FALSE)),"",VLOOKUP($A77,'Základní kolo'!$B$7:$M$206,12,FALSE))</f>
      </c>
    </row>
    <row r="78" spans="1:10" ht="12.75">
      <c r="A78" s="5">
        <v>72</v>
      </c>
      <c r="B78" s="41">
        <f>IF(ISERROR(VLOOKUP($A78,'Základní kolo'!$B$7:$M$206,4,FALSE)),"",VLOOKUP($A78,'Základní kolo'!$B$7:$M$206,4,FALSE))</f>
      </c>
      <c r="C78" s="42">
        <f>IF(ISERROR(VLOOKUP($A78,'Základní kolo'!$B$7:$M$206,5,FALSE)),"",VLOOKUP($A78,'Základní kolo'!$B$7:$M$206,5,FALSE))</f>
      </c>
      <c r="D78" s="43">
        <f>IF(ISERROR(VLOOKUP($A78,'Základní kolo'!$B$7:$M$206,6,FALSE)),"",VLOOKUP($A78,'Základní kolo'!$B$7:$M$206,6,FALSE))</f>
      </c>
      <c r="E78" s="44">
        <f>IF(ISERROR(VLOOKUP($A78,'Základní kolo'!$B$7:$M$206,7,FALSE)),"",VLOOKUP($A78,'Základní kolo'!$B$7:$M$206,7,FALSE))</f>
      </c>
      <c r="F78" s="43">
        <f>IF(ISERROR(VLOOKUP($A78,'Základní kolo'!$B$7:$M$206,8,FALSE)),"",VLOOKUP($A78,'Základní kolo'!$B$7:$M$206,8,FALSE))</f>
      </c>
      <c r="G78" s="44">
        <f>IF(ISERROR(VLOOKUP($A78,'Základní kolo'!$B$7:$M$206,9,FALSE)),"",VLOOKUP($A78,'Základní kolo'!$B$7:$M$206,9,FALSE))</f>
      </c>
      <c r="H78" s="45">
        <f>IF(ISERROR(VLOOKUP($A78,'Základní kolo'!$B$7:$M$206,10,FALSE)),"",VLOOKUP($A78,'Základní kolo'!$B$7:$M$206,10,FALSE))</f>
      </c>
      <c r="I78" s="45">
        <f>IF(ISERROR(VLOOKUP($A78,'Základní kolo'!$B$7:$M$206,11,FALSE)),"",VLOOKUP($A78,'Základní kolo'!$B$7:$M$206,11,FALSE))</f>
      </c>
      <c r="J78" s="46">
        <f>IF(ISERROR(VLOOKUP($A78,'Základní kolo'!$B$7:$M$206,12,FALSE)),"",VLOOKUP($A78,'Základní kolo'!$B$7:$M$206,12,FALSE))</f>
      </c>
    </row>
    <row r="79" spans="1:10" ht="12.75">
      <c r="A79" s="5">
        <v>73</v>
      </c>
      <c r="B79" s="41">
        <f>IF(ISERROR(VLOOKUP($A79,'Základní kolo'!$B$7:$M$206,4,FALSE)),"",VLOOKUP($A79,'Základní kolo'!$B$7:$M$206,4,FALSE))</f>
      </c>
      <c r="C79" s="42">
        <f>IF(ISERROR(VLOOKUP($A79,'Základní kolo'!$B$7:$M$206,5,FALSE)),"",VLOOKUP($A79,'Základní kolo'!$B$7:$M$206,5,FALSE))</f>
      </c>
      <c r="D79" s="43">
        <f>IF(ISERROR(VLOOKUP($A79,'Základní kolo'!$B$7:$M$206,6,FALSE)),"",VLOOKUP($A79,'Základní kolo'!$B$7:$M$206,6,FALSE))</f>
      </c>
      <c r="E79" s="44">
        <f>IF(ISERROR(VLOOKUP($A79,'Základní kolo'!$B$7:$M$206,7,FALSE)),"",VLOOKUP($A79,'Základní kolo'!$B$7:$M$206,7,FALSE))</f>
      </c>
      <c r="F79" s="43">
        <f>IF(ISERROR(VLOOKUP($A79,'Základní kolo'!$B$7:$M$206,8,FALSE)),"",VLOOKUP($A79,'Základní kolo'!$B$7:$M$206,8,FALSE))</f>
      </c>
      <c r="G79" s="44">
        <f>IF(ISERROR(VLOOKUP($A79,'Základní kolo'!$B$7:$M$206,9,FALSE)),"",VLOOKUP($A79,'Základní kolo'!$B$7:$M$206,9,FALSE))</f>
      </c>
      <c r="H79" s="45">
        <f>IF(ISERROR(VLOOKUP($A79,'Základní kolo'!$B$7:$M$206,10,FALSE)),"",VLOOKUP($A79,'Základní kolo'!$B$7:$M$206,10,FALSE))</f>
      </c>
      <c r="I79" s="45">
        <f>IF(ISERROR(VLOOKUP($A79,'Základní kolo'!$B$7:$M$206,11,FALSE)),"",VLOOKUP($A79,'Základní kolo'!$B$7:$M$206,11,FALSE))</f>
      </c>
      <c r="J79" s="46">
        <f>IF(ISERROR(VLOOKUP($A79,'Základní kolo'!$B$7:$M$206,12,FALSE)),"",VLOOKUP($A79,'Základní kolo'!$B$7:$M$206,12,FALSE))</f>
      </c>
    </row>
    <row r="80" spans="1:10" ht="12.75">
      <c r="A80" s="5">
        <v>74</v>
      </c>
      <c r="B80" s="41">
        <f>IF(ISERROR(VLOOKUP($A80,'Základní kolo'!$B$7:$M$206,4,FALSE)),"",VLOOKUP($A80,'Základní kolo'!$B$7:$M$206,4,FALSE))</f>
      </c>
      <c r="C80" s="42">
        <f>IF(ISERROR(VLOOKUP($A80,'Základní kolo'!$B$7:$M$206,5,FALSE)),"",VLOOKUP($A80,'Základní kolo'!$B$7:$M$206,5,FALSE))</f>
      </c>
      <c r="D80" s="43">
        <f>IF(ISERROR(VLOOKUP($A80,'Základní kolo'!$B$7:$M$206,6,FALSE)),"",VLOOKUP($A80,'Základní kolo'!$B$7:$M$206,6,FALSE))</f>
      </c>
      <c r="E80" s="44">
        <f>IF(ISERROR(VLOOKUP($A80,'Základní kolo'!$B$7:$M$206,7,FALSE)),"",VLOOKUP($A80,'Základní kolo'!$B$7:$M$206,7,FALSE))</f>
      </c>
      <c r="F80" s="43">
        <f>IF(ISERROR(VLOOKUP($A80,'Základní kolo'!$B$7:$M$206,8,FALSE)),"",VLOOKUP($A80,'Základní kolo'!$B$7:$M$206,8,FALSE))</f>
      </c>
      <c r="G80" s="44">
        <f>IF(ISERROR(VLOOKUP($A80,'Základní kolo'!$B$7:$M$206,9,FALSE)),"",VLOOKUP($A80,'Základní kolo'!$B$7:$M$206,9,FALSE))</f>
      </c>
      <c r="H80" s="45">
        <f>IF(ISERROR(VLOOKUP($A80,'Základní kolo'!$B$7:$M$206,10,FALSE)),"",VLOOKUP($A80,'Základní kolo'!$B$7:$M$206,10,FALSE))</f>
      </c>
      <c r="I80" s="45">
        <f>IF(ISERROR(VLOOKUP($A80,'Základní kolo'!$B$7:$M$206,11,FALSE)),"",VLOOKUP($A80,'Základní kolo'!$B$7:$M$206,11,FALSE))</f>
      </c>
      <c r="J80" s="46">
        <f>IF(ISERROR(VLOOKUP($A80,'Základní kolo'!$B$7:$M$206,12,FALSE)),"",VLOOKUP($A80,'Základní kolo'!$B$7:$M$206,12,FALSE))</f>
      </c>
    </row>
    <row r="81" spans="1:10" ht="12.75">
      <c r="A81" s="5">
        <v>75</v>
      </c>
      <c r="B81" s="41">
        <f>IF(ISERROR(VLOOKUP($A81,'Základní kolo'!$B$7:$M$206,4,FALSE)),"",VLOOKUP($A81,'Základní kolo'!$B$7:$M$206,4,FALSE))</f>
      </c>
      <c r="C81" s="42">
        <f>IF(ISERROR(VLOOKUP($A81,'Základní kolo'!$B$7:$M$206,5,FALSE)),"",VLOOKUP($A81,'Základní kolo'!$B$7:$M$206,5,FALSE))</f>
      </c>
      <c r="D81" s="43">
        <f>IF(ISERROR(VLOOKUP($A81,'Základní kolo'!$B$7:$M$206,6,FALSE)),"",VLOOKUP($A81,'Základní kolo'!$B$7:$M$206,6,FALSE))</f>
      </c>
      <c r="E81" s="44">
        <f>IF(ISERROR(VLOOKUP($A81,'Základní kolo'!$B$7:$M$206,7,FALSE)),"",VLOOKUP($A81,'Základní kolo'!$B$7:$M$206,7,FALSE))</f>
      </c>
      <c r="F81" s="43">
        <f>IF(ISERROR(VLOOKUP($A81,'Základní kolo'!$B$7:$M$206,8,FALSE)),"",VLOOKUP($A81,'Základní kolo'!$B$7:$M$206,8,FALSE))</f>
      </c>
      <c r="G81" s="44">
        <f>IF(ISERROR(VLOOKUP($A81,'Základní kolo'!$B$7:$M$206,9,FALSE)),"",VLOOKUP($A81,'Základní kolo'!$B$7:$M$206,9,FALSE))</f>
      </c>
      <c r="H81" s="45">
        <f>IF(ISERROR(VLOOKUP($A81,'Základní kolo'!$B$7:$M$206,10,FALSE)),"",VLOOKUP($A81,'Základní kolo'!$B$7:$M$206,10,FALSE))</f>
      </c>
      <c r="I81" s="45">
        <f>IF(ISERROR(VLOOKUP($A81,'Základní kolo'!$B$7:$M$206,11,FALSE)),"",VLOOKUP($A81,'Základní kolo'!$B$7:$M$206,11,FALSE))</f>
      </c>
      <c r="J81" s="46">
        <f>IF(ISERROR(VLOOKUP($A81,'Základní kolo'!$B$7:$M$206,12,FALSE)),"",VLOOKUP($A81,'Základní kolo'!$B$7:$M$206,12,FALSE))</f>
      </c>
    </row>
    <row r="82" spans="1:10" ht="12.75">
      <c r="A82" s="5">
        <v>76</v>
      </c>
      <c r="B82" s="41">
        <f>IF(ISERROR(VLOOKUP($A82,'Základní kolo'!$B$7:$M$206,4,FALSE)),"",VLOOKUP($A82,'Základní kolo'!$B$7:$M$206,4,FALSE))</f>
      </c>
      <c r="C82" s="42">
        <f>IF(ISERROR(VLOOKUP($A82,'Základní kolo'!$B$7:$M$206,5,FALSE)),"",VLOOKUP($A82,'Základní kolo'!$B$7:$M$206,5,FALSE))</f>
      </c>
      <c r="D82" s="43">
        <f>IF(ISERROR(VLOOKUP($A82,'Základní kolo'!$B$7:$M$206,6,FALSE)),"",VLOOKUP($A82,'Základní kolo'!$B$7:$M$206,6,FALSE))</f>
      </c>
      <c r="E82" s="44">
        <f>IF(ISERROR(VLOOKUP($A82,'Základní kolo'!$B$7:$M$206,7,FALSE)),"",VLOOKUP($A82,'Základní kolo'!$B$7:$M$206,7,FALSE))</f>
      </c>
      <c r="F82" s="43">
        <f>IF(ISERROR(VLOOKUP($A82,'Základní kolo'!$B$7:$M$206,8,FALSE)),"",VLOOKUP($A82,'Základní kolo'!$B$7:$M$206,8,FALSE))</f>
      </c>
      <c r="G82" s="44">
        <f>IF(ISERROR(VLOOKUP($A82,'Základní kolo'!$B$7:$M$206,9,FALSE)),"",VLOOKUP($A82,'Základní kolo'!$B$7:$M$206,9,FALSE))</f>
      </c>
      <c r="H82" s="45">
        <f>IF(ISERROR(VLOOKUP($A82,'Základní kolo'!$B$7:$M$206,10,FALSE)),"",VLOOKUP($A82,'Základní kolo'!$B$7:$M$206,10,FALSE))</f>
      </c>
      <c r="I82" s="45">
        <f>IF(ISERROR(VLOOKUP($A82,'Základní kolo'!$B$7:$M$206,11,FALSE)),"",VLOOKUP($A82,'Základní kolo'!$B$7:$M$206,11,FALSE))</f>
      </c>
      <c r="J82" s="46">
        <f>IF(ISERROR(VLOOKUP($A82,'Základní kolo'!$B$7:$M$206,12,FALSE)),"",VLOOKUP($A82,'Základní kolo'!$B$7:$M$206,12,FALSE))</f>
      </c>
    </row>
    <row r="83" spans="1:10" ht="12.75">
      <c r="A83" s="5">
        <v>77</v>
      </c>
      <c r="B83" s="41">
        <f>IF(ISERROR(VLOOKUP($A83,'Základní kolo'!$B$7:$M$206,4,FALSE)),"",VLOOKUP($A83,'Základní kolo'!$B$7:$M$206,4,FALSE))</f>
      </c>
      <c r="C83" s="42">
        <f>IF(ISERROR(VLOOKUP($A83,'Základní kolo'!$B$7:$M$206,5,FALSE)),"",VLOOKUP($A83,'Základní kolo'!$B$7:$M$206,5,FALSE))</f>
      </c>
      <c r="D83" s="43">
        <f>IF(ISERROR(VLOOKUP($A83,'Základní kolo'!$B$7:$M$206,6,FALSE)),"",VLOOKUP($A83,'Základní kolo'!$B$7:$M$206,6,FALSE))</f>
      </c>
      <c r="E83" s="44">
        <f>IF(ISERROR(VLOOKUP($A83,'Základní kolo'!$B$7:$M$206,7,FALSE)),"",VLOOKUP($A83,'Základní kolo'!$B$7:$M$206,7,FALSE))</f>
      </c>
      <c r="F83" s="43">
        <f>IF(ISERROR(VLOOKUP($A83,'Základní kolo'!$B$7:$M$206,8,FALSE)),"",VLOOKUP($A83,'Základní kolo'!$B$7:$M$206,8,FALSE))</f>
      </c>
      <c r="G83" s="44">
        <f>IF(ISERROR(VLOOKUP($A83,'Základní kolo'!$B$7:$M$206,9,FALSE)),"",VLOOKUP($A83,'Základní kolo'!$B$7:$M$206,9,FALSE))</f>
      </c>
      <c r="H83" s="45">
        <f>IF(ISERROR(VLOOKUP($A83,'Základní kolo'!$B$7:$M$206,10,FALSE)),"",VLOOKUP($A83,'Základní kolo'!$B$7:$M$206,10,FALSE))</f>
      </c>
      <c r="I83" s="45">
        <f>IF(ISERROR(VLOOKUP($A83,'Základní kolo'!$B$7:$M$206,11,FALSE)),"",VLOOKUP($A83,'Základní kolo'!$B$7:$M$206,11,FALSE))</f>
      </c>
      <c r="J83" s="46">
        <f>IF(ISERROR(VLOOKUP($A83,'Základní kolo'!$B$7:$M$206,12,FALSE)),"",VLOOKUP($A83,'Základní kolo'!$B$7:$M$206,12,FALSE))</f>
      </c>
    </row>
    <row r="84" spans="1:10" ht="12.75">
      <c r="A84" s="5">
        <v>78</v>
      </c>
      <c r="B84" s="41">
        <f>IF(ISERROR(VLOOKUP($A84,'Základní kolo'!$B$7:$M$206,4,FALSE)),"",VLOOKUP($A84,'Základní kolo'!$B$7:$M$206,4,FALSE))</f>
      </c>
      <c r="C84" s="42">
        <f>IF(ISERROR(VLOOKUP($A84,'Základní kolo'!$B$7:$M$206,5,FALSE)),"",VLOOKUP($A84,'Základní kolo'!$B$7:$M$206,5,FALSE))</f>
      </c>
      <c r="D84" s="43">
        <f>IF(ISERROR(VLOOKUP($A84,'Základní kolo'!$B$7:$M$206,6,FALSE)),"",VLOOKUP($A84,'Základní kolo'!$B$7:$M$206,6,FALSE))</f>
      </c>
      <c r="E84" s="44">
        <f>IF(ISERROR(VLOOKUP($A84,'Základní kolo'!$B$7:$M$206,7,FALSE)),"",VLOOKUP($A84,'Základní kolo'!$B$7:$M$206,7,FALSE))</f>
      </c>
      <c r="F84" s="43">
        <f>IF(ISERROR(VLOOKUP($A84,'Základní kolo'!$B$7:$M$206,8,FALSE)),"",VLOOKUP($A84,'Základní kolo'!$B$7:$M$206,8,FALSE))</f>
      </c>
      <c r="G84" s="44">
        <f>IF(ISERROR(VLOOKUP($A84,'Základní kolo'!$B$7:$M$206,9,FALSE)),"",VLOOKUP($A84,'Základní kolo'!$B$7:$M$206,9,FALSE))</f>
      </c>
      <c r="H84" s="45">
        <f>IF(ISERROR(VLOOKUP($A84,'Základní kolo'!$B$7:$M$206,10,FALSE)),"",VLOOKUP($A84,'Základní kolo'!$B$7:$M$206,10,FALSE))</f>
      </c>
      <c r="I84" s="45">
        <f>IF(ISERROR(VLOOKUP($A84,'Základní kolo'!$B$7:$M$206,11,FALSE)),"",VLOOKUP($A84,'Základní kolo'!$B$7:$M$206,11,FALSE))</f>
      </c>
      <c r="J84" s="46">
        <f>IF(ISERROR(VLOOKUP($A84,'Základní kolo'!$B$7:$M$206,12,FALSE)),"",VLOOKUP($A84,'Základní kolo'!$B$7:$M$206,12,FALSE))</f>
      </c>
    </row>
    <row r="85" spans="1:10" ht="12.75">
      <c r="A85" s="5">
        <v>79</v>
      </c>
      <c r="B85" s="41">
        <f>IF(ISERROR(VLOOKUP($A85,'Základní kolo'!$B$7:$M$206,4,FALSE)),"",VLOOKUP($A85,'Základní kolo'!$B$7:$M$206,4,FALSE))</f>
      </c>
      <c r="C85" s="42">
        <f>IF(ISERROR(VLOOKUP($A85,'Základní kolo'!$B$7:$M$206,5,FALSE)),"",VLOOKUP($A85,'Základní kolo'!$B$7:$M$206,5,FALSE))</f>
      </c>
      <c r="D85" s="43">
        <f>IF(ISERROR(VLOOKUP($A85,'Základní kolo'!$B$7:$M$206,6,FALSE)),"",VLOOKUP($A85,'Základní kolo'!$B$7:$M$206,6,FALSE))</f>
      </c>
      <c r="E85" s="44">
        <f>IF(ISERROR(VLOOKUP($A85,'Základní kolo'!$B$7:$M$206,7,FALSE)),"",VLOOKUP($A85,'Základní kolo'!$B$7:$M$206,7,FALSE))</f>
      </c>
      <c r="F85" s="43">
        <f>IF(ISERROR(VLOOKUP($A85,'Základní kolo'!$B$7:$M$206,8,FALSE)),"",VLOOKUP($A85,'Základní kolo'!$B$7:$M$206,8,FALSE))</f>
      </c>
      <c r="G85" s="44">
        <f>IF(ISERROR(VLOOKUP($A85,'Základní kolo'!$B$7:$M$206,9,FALSE)),"",VLOOKUP($A85,'Základní kolo'!$B$7:$M$206,9,FALSE))</f>
      </c>
      <c r="H85" s="45">
        <f>IF(ISERROR(VLOOKUP($A85,'Základní kolo'!$B$7:$M$206,10,FALSE)),"",VLOOKUP($A85,'Základní kolo'!$B$7:$M$206,10,FALSE))</f>
      </c>
      <c r="I85" s="45">
        <f>IF(ISERROR(VLOOKUP($A85,'Základní kolo'!$B$7:$M$206,11,FALSE)),"",VLOOKUP($A85,'Základní kolo'!$B$7:$M$206,11,FALSE))</f>
      </c>
      <c r="J85" s="46">
        <f>IF(ISERROR(VLOOKUP($A85,'Základní kolo'!$B$7:$M$206,12,FALSE)),"",VLOOKUP($A85,'Základní kolo'!$B$7:$M$206,12,FALSE))</f>
      </c>
    </row>
    <row r="86" spans="1:10" ht="12.75">
      <c r="A86" s="5">
        <v>80</v>
      </c>
      <c r="B86" s="41">
        <f>IF(ISERROR(VLOOKUP($A86,'Základní kolo'!$B$7:$M$206,4,FALSE)),"",VLOOKUP($A86,'Základní kolo'!$B$7:$M$206,4,FALSE))</f>
      </c>
      <c r="C86" s="42">
        <f>IF(ISERROR(VLOOKUP($A86,'Základní kolo'!$B$7:$M$206,5,FALSE)),"",VLOOKUP($A86,'Základní kolo'!$B$7:$M$206,5,FALSE))</f>
      </c>
      <c r="D86" s="43">
        <f>IF(ISERROR(VLOOKUP($A86,'Základní kolo'!$B$7:$M$206,6,FALSE)),"",VLOOKUP($A86,'Základní kolo'!$B$7:$M$206,6,FALSE))</f>
      </c>
      <c r="E86" s="44">
        <f>IF(ISERROR(VLOOKUP($A86,'Základní kolo'!$B$7:$M$206,7,FALSE)),"",VLOOKUP($A86,'Základní kolo'!$B$7:$M$206,7,FALSE))</f>
      </c>
      <c r="F86" s="43">
        <f>IF(ISERROR(VLOOKUP($A86,'Základní kolo'!$B$7:$M$206,8,FALSE)),"",VLOOKUP($A86,'Základní kolo'!$B$7:$M$206,8,FALSE))</f>
      </c>
      <c r="G86" s="44">
        <f>IF(ISERROR(VLOOKUP($A86,'Základní kolo'!$B$7:$M$206,9,FALSE)),"",VLOOKUP($A86,'Základní kolo'!$B$7:$M$206,9,FALSE))</f>
      </c>
      <c r="H86" s="45">
        <f>IF(ISERROR(VLOOKUP($A86,'Základní kolo'!$B$7:$M$206,10,FALSE)),"",VLOOKUP($A86,'Základní kolo'!$B$7:$M$206,10,FALSE))</f>
      </c>
      <c r="I86" s="45">
        <f>IF(ISERROR(VLOOKUP($A86,'Základní kolo'!$B$7:$M$206,11,FALSE)),"",VLOOKUP($A86,'Základní kolo'!$B$7:$M$206,11,FALSE))</f>
      </c>
      <c r="J86" s="46">
        <f>IF(ISERROR(VLOOKUP($A86,'Základní kolo'!$B$7:$M$206,12,FALSE)),"",VLOOKUP($A86,'Základní kolo'!$B$7:$M$206,12,FALSE))</f>
      </c>
    </row>
    <row r="87" spans="1:10" ht="12.75">
      <c r="A87" s="5">
        <v>81</v>
      </c>
      <c r="B87" s="41">
        <f>IF(ISERROR(VLOOKUP($A87,'Základní kolo'!$B$7:$M$206,4,FALSE)),"",VLOOKUP($A87,'Základní kolo'!$B$7:$M$206,4,FALSE))</f>
      </c>
      <c r="C87" s="42">
        <f>IF(ISERROR(VLOOKUP($A87,'Základní kolo'!$B$7:$M$206,5,FALSE)),"",VLOOKUP($A87,'Základní kolo'!$B$7:$M$206,5,FALSE))</f>
      </c>
      <c r="D87" s="43">
        <f>IF(ISERROR(VLOOKUP($A87,'Základní kolo'!$B$7:$M$206,6,FALSE)),"",VLOOKUP($A87,'Základní kolo'!$B$7:$M$206,6,FALSE))</f>
      </c>
      <c r="E87" s="44">
        <f>IF(ISERROR(VLOOKUP($A87,'Základní kolo'!$B$7:$M$206,7,FALSE)),"",VLOOKUP($A87,'Základní kolo'!$B$7:$M$206,7,FALSE))</f>
      </c>
      <c r="F87" s="43">
        <f>IF(ISERROR(VLOOKUP($A87,'Základní kolo'!$B$7:$M$206,8,FALSE)),"",VLOOKUP($A87,'Základní kolo'!$B$7:$M$206,8,FALSE))</f>
      </c>
      <c r="G87" s="44">
        <f>IF(ISERROR(VLOOKUP($A87,'Základní kolo'!$B$7:$M$206,9,FALSE)),"",VLOOKUP($A87,'Základní kolo'!$B$7:$M$206,9,FALSE))</f>
      </c>
      <c r="H87" s="45">
        <f>IF(ISERROR(VLOOKUP($A87,'Základní kolo'!$B$7:$M$206,10,FALSE)),"",VLOOKUP($A87,'Základní kolo'!$B$7:$M$206,10,FALSE))</f>
      </c>
      <c r="I87" s="45">
        <f>IF(ISERROR(VLOOKUP($A87,'Základní kolo'!$B$7:$M$206,11,FALSE)),"",VLOOKUP($A87,'Základní kolo'!$B$7:$M$206,11,FALSE))</f>
      </c>
      <c r="J87" s="46">
        <f>IF(ISERROR(VLOOKUP($A87,'Základní kolo'!$B$7:$M$206,12,FALSE)),"",VLOOKUP($A87,'Základní kolo'!$B$7:$M$206,12,FALSE))</f>
      </c>
    </row>
    <row r="88" spans="1:10" ht="12.75">
      <c r="A88" s="5">
        <v>82</v>
      </c>
      <c r="B88" s="41">
        <f>IF(ISERROR(VLOOKUP($A88,'Základní kolo'!$B$7:$M$206,4,FALSE)),"",VLOOKUP($A88,'Základní kolo'!$B$7:$M$206,4,FALSE))</f>
      </c>
      <c r="C88" s="42">
        <f>IF(ISERROR(VLOOKUP($A88,'Základní kolo'!$B$7:$M$206,5,FALSE)),"",VLOOKUP($A88,'Základní kolo'!$B$7:$M$206,5,FALSE))</f>
      </c>
      <c r="D88" s="43">
        <f>IF(ISERROR(VLOOKUP($A88,'Základní kolo'!$B$7:$M$206,6,FALSE)),"",VLOOKUP($A88,'Základní kolo'!$B$7:$M$206,6,FALSE))</f>
      </c>
      <c r="E88" s="44">
        <f>IF(ISERROR(VLOOKUP($A88,'Základní kolo'!$B$7:$M$206,7,FALSE)),"",VLOOKUP($A88,'Základní kolo'!$B$7:$M$206,7,FALSE))</f>
      </c>
      <c r="F88" s="43">
        <f>IF(ISERROR(VLOOKUP($A88,'Základní kolo'!$B$7:$M$206,8,FALSE)),"",VLOOKUP($A88,'Základní kolo'!$B$7:$M$206,8,FALSE))</f>
      </c>
      <c r="G88" s="44">
        <f>IF(ISERROR(VLOOKUP($A88,'Základní kolo'!$B$7:$M$206,9,FALSE)),"",VLOOKUP($A88,'Základní kolo'!$B$7:$M$206,9,FALSE))</f>
      </c>
      <c r="H88" s="45">
        <f>IF(ISERROR(VLOOKUP($A88,'Základní kolo'!$B$7:$M$206,10,FALSE)),"",VLOOKUP($A88,'Základní kolo'!$B$7:$M$206,10,FALSE))</f>
      </c>
      <c r="I88" s="45">
        <f>IF(ISERROR(VLOOKUP($A88,'Základní kolo'!$B$7:$M$206,11,FALSE)),"",VLOOKUP($A88,'Základní kolo'!$B$7:$M$206,11,FALSE))</f>
      </c>
      <c r="J88" s="46">
        <f>IF(ISERROR(VLOOKUP($A88,'Základní kolo'!$B$7:$M$206,12,FALSE)),"",VLOOKUP($A88,'Základní kolo'!$B$7:$M$206,12,FALSE))</f>
      </c>
    </row>
    <row r="89" spans="1:10" ht="12.75">
      <c r="A89" s="5">
        <v>83</v>
      </c>
      <c r="B89" s="41">
        <f>IF(ISERROR(VLOOKUP($A89,'Základní kolo'!$B$7:$M$206,4,FALSE)),"",VLOOKUP($A89,'Základní kolo'!$B$7:$M$206,4,FALSE))</f>
      </c>
      <c r="C89" s="42">
        <f>IF(ISERROR(VLOOKUP($A89,'Základní kolo'!$B$7:$M$206,5,FALSE)),"",VLOOKUP($A89,'Základní kolo'!$B$7:$M$206,5,FALSE))</f>
      </c>
      <c r="D89" s="43">
        <f>IF(ISERROR(VLOOKUP($A89,'Základní kolo'!$B$7:$M$206,6,FALSE)),"",VLOOKUP($A89,'Základní kolo'!$B$7:$M$206,6,FALSE))</f>
      </c>
      <c r="E89" s="44">
        <f>IF(ISERROR(VLOOKUP($A89,'Základní kolo'!$B$7:$M$206,7,FALSE)),"",VLOOKUP($A89,'Základní kolo'!$B$7:$M$206,7,FALSE))</f>
      </c>
      <c r="F89" s="43">
        <f>IF(ISERROR(VLOOKUP($A89,'Základní kolo'!$B$7:$M$206,8,FALSE)),"",VLOOKUP($A89,'Základní kolo'!$B$7:$M$206,8,FALSE))</f>
      </c>
      <c r="G89" s="44">
        <f>IF(ISERROR(VLOOKUP($A89,'Základní kolo'!$B$7:$M$206,9,FALSE)),"",VLOOKUP($A89,'Základní kolo'!$B$7:$M$206,9,FALSE))</f>
      </c>
      <c r="H89" s="45">
        <f>IF(ISERROR(VLOOKUP($A89,'Základní kolo'!$B$7:$M$206,10,FALSE)),"",VLOOKUP($A89,'Základní kolo'!$B$7:$M$206,10,FALSE))</f>
      </c>
      <c r="I89" s="45">
        <f>IF(ISERROR(VLOOKUP($A89,'Základní kolo'!$B$7:$M$206,11,FALSE)),"",VLOOKUP($A89,'Základní kolo'!$B$7:$M$206,11,FALSE))</f>
      </c>
      <c r="J89" s="46">
        <f>IF(ISERROR(VLOOKUP($A89,'Základní kolo'!$B$7:$M$206,12,FALSE)),"",VLOOKUP($A89,'Základní kolo'!$B$7:$M$206,12,FALSE))</f>
      </c>
    </row>
    <row r="90" spans="1:10" ht="12.75">
      <c r="A90" s="5">
        <v>84</v>
      </c>
      <c r="B90" s="41">
        <f>IF(ISERROR(VLOOKUP($A90,'Základní kolo'!$B$7:$M$206,4,FALSE)),"",VLOOKUP($A90,'Základní kolo'!$B$7:$M$206,4,FALSE))</f>
      </c>
      <c r="C90" s="42">
        <f>IF(ISERROR(VLOOKUP($A90,'Základní kolo'!$B$7:$M$206,5,FALSE)),"",VLOOKUP($A90,'Základní kolo'!$B$7:$M$206,5,FALSE))</f>
      </c>
      <c r="D90" s="43">
        <f>IF(ISERROR(VLOOKUP($A90,'Základní kolo'!$B$7:$M$206,6,FALSE)),"",VLOOKUP($A90,'Základní kolo'!$B$7:$M$206,6,FALSE))</f>
      </c>
      <c r="E90" s="44">
        <f>IF(ISERROR(VLOOKUP($A90,'Základní kolo'!$B$7:$M$206,7,FALSE)),"",VLOOKUP($A90,'Základní kolo'!$B$7:$M$206,7,FALSE))</f>
      </c>
      <c r="F90" s="43">
        <f>IF(ISERROR(VLOOKUP($A90,'Základní kolo'!$B$7:$M$206,8,FALSE)),"",VLOOKUP($A90,'Základní kolo'!$B$7:$M$206,8,FALSE))</f>
      </c>
      <c r="G90" s="44">
        <f>IF(ISERROR(VLOOKUP($A90,'Základní kolo'!$B$7:$M$206,9,FALSE)),"",VLOOKUP($A90,'Základní kolo'!$B$7:$M$206,9,FALSE))</f>
      </c>
      <c r="H90" s="45">
        <f>IF(ISERROR(VLOOKUP($A90,'Základní kolo'!$B$7:$M$206,10,FALSE)),"",VLOOKUP($A90,'Základní kolo'!$B$7:$M$206,10,FALSE))</f>
      </c>
      <c r="I90" s="45">
        <f>IF(ISERROR(VLOOKUP($A90,'Základní kolo'!$B$7:$M$206,11,FALSE)),"",VLOOKUP($A90,'Základní kolo'!$B$7:$M$206,11,FALSE))</f>
      </c>
      <c r="J90" s="46">
        <f>IF(ISERROR(VLOOKUP($A90,'Základní kolo'!$B$7:$M$206,12,FALSE)),"",VLOOKUP($A90,'Základní kolo'!$B$7:$M$206,12,FALSE))</f>
      </c>
    </row>
    <row r="91" spans="1:10" ht="12.75">
      <c r="A91" s="5">
        <v>85</v>
      </c>
      <c r="B91" s="41">
        <f>IF(ISERROR(VLOOKUP($A91,'Základní kolo'!$B$7:$M$206,4,FALSE)),"",VLOOKUP($A91,'Základní kolo'!$B$7:$M$206,4,FALSE))</f>
      </c>
      <c r="C91" s="42">
        <f>IF(ISERROR(VLOOKUP($A91,'Základní kolo'!$B$7:$M$206,5,FALSE)),"",VLOOKUP($A91,'Základní kolo'!$B$7:$M$206,5,FALSE))</f>
      </c>
      <c r="D91" s="43">
        <f>IF(ISERROR(VLOOKUP($A91,'Základní kolo'!$B$7:$M$206,6,FALSE)),"",VLOOKUP($A91,'Základní kolo'!$B$7:$M$206,6,FALSE))</f>
      </c>
      <c r="E91" s="44">
        <f>IF(ISERROR(VLOOKUP($A91,'Základní kolo'!$B$7:$M$206,7,FALSE)),"",VLOOKUP($A91,'Základní kolo'!$B$7:$M$206,7,FALSE))</f>
      </c>
      <c r="F91" s="43">
        <f>IF(ISERROR(VLOOKUP($A91,'Základní kolo'!$B$7:$M$206,8,FALSE)),"",VLOOKUP($A91,'Základní kolo'!$B$7:$M$206,8,FALSE))</f>
      </c>
      <c r="G91" s="44">
        <f>IF(ISERROR(VLOOKUP($A91,'Základní kolo'!$B$7:$M$206,9,FALSE)),"",VLOOKUP($A91,'Základní kolo'!$B$7:$M$206,9,FALSE))</f>
      </c>
      <c r="H91" s="45">
        <f>IF(ISERROR(VLOOKUP($A91,'Základní kolo'!$B$7:$M$206,10,FALSE)),"",VLOOKUP($A91,'Základní kolo'!$B$7:$M$206,10,FALSE))</f>
      </c>
      <c r="I91" s="45">
        <f>IF(ISERROR(VLOOKUP($A91,'Základní kolo'!$B$7:$M$206,11,FALSE)),"",VLOOKUP($A91,'Základní kolo'!$B$7:$M$206,11,FALSE))</f>
      </c>
      <c r="J91" s="46">
        <f>IF(ISERROR(VLOOKUP($A91,'Základní kolo'!$B$7:$M$206,12,FALSE)),"",VLOOKUP($A91,'Základní kolo'!$B$7:$M$206,12,FALSE))</f>
      </c>
    </row>
    <row r="92" spans="1:10" ht="12.75">
      <c r="A92" s="5">
        <v>86</v>
      </c>
      <c r="B92" s="41">
        <f>IF(ISERROR(VLOOKUP($A92,'Základní kolo'!$B$7:$M$206,4,FALSE)),"",VLOOKUP($A92,'Základní kolo'!$B$7:$M$206,4,FALSE))</f>
      </c>
      <c r="C92" s="42">
        <f>IF(ISERROR(VLOOKUP($A92,'Základní kolo'!$B$7:$M$206,5,FALSE)),"",VLOOKUP($A92,'Základní kolo'!$B$7:$M$206,5,FALSE))</f>
      </c>
      <c r="D92" s="43">
        <f>IF(ISERROR(VLOOKUP($A92,'Základní kolo'!$B$7:$M$206,6,FALSE)),"",VLOOKUP($A92,'Základní kolo'!$B$7:$M$206,6,FALSE))</f>
      </c>
      <c r="E92" s="44">
        <f>IF(ISERROR(VLOOKUP($A92,'Základní kolo'!$B$7:$M$206,7,FALSE)),"",VLOOKUP($A92,'Základní kolo'!$B$7:$M$206,7,FALSE))</f>
      </c>
      <c r="F92" s="43">
        <f>IF(ISERROR(VLOOKUP($A92,'Základní kolo'!$B$7:$M$206,8,FALSE)),"",VLOOKUP($A92,'Základní kolo'!$B$7:$M$206,8,FALSE))</f>
      </c>
      <c r="G92" s="44">
        <f>IF(ISERROR(VLOOKUP($A92,'Základní kolo'!$B$7:$M$206,9,FALSE)),"",VLOOKUP($A92,'Základní kolo'!$B$7:$M$206,9,FALSE))</f>
      </c>
      <c r="H92" s="45">
        <f>IF(ISERROR(VLOOKUP($A92,'Základní kolo'!$B$7:$M$206,10,FALSE)),"",VLOOKUP($A92,'Základní kolo'!$B$7:$M$206,10,FALSE))</f>
      </c>
      <c r="I92" s="45">
        <f>IF(ISERROR(VLOOKUP($A92,'Základní kolo'!$B$7:$M$206,11,FALSE)),"",VLOOKUP($A92,'Základní kolo'!$B$7:$M$206,11,FALSE))</f>
      </c>
      <c r="J92" s="46">
        <f>IF(ISERROR(VLOOKUP($A92,'Základní kolo'!$B$7:$M$206,12,FALSE)),"",VLOOKUP($A92,'Základní kolo'!$B$7:$M$206,12,FALSE))</f>
      </c>
    </row>
    <row r="93" spans="1:10" ht="12.75">
      <c r="A93" s="5">
        <v>87</v>
      </c>
      <c r="B93" s="41">
        <f>IF(ISERROR(VLOOKUP($A93,'Základní kolo'!$B$7:$M$206,4,FALSE)),"",VLOOKUP($A93,'Základní kolo'!$B$7:$M$206,4,FALSE))</f>
      </c>
      <c r="C93" s="42">
        <f>IF(ISERROR(VLOOKUP($A93,'Základní kolo'!$B$7:$M$206,5,FALSE)),"",VLOOKUP($A93,'Základní kolo'!$B$7:$M$206,5,FALSE))</f>
      </c>
      <c r="D93" s="43">
        <f>IF(ISERROR(VLOOKUP($A93,'Základní kolo'!$B$7:$M$206,6,FALSE)),"",VLOOKUP($A93,'Základní kolo'!$B$7:$M$206,6,FALSE))</f>
      </c>
      <c r="E93" s="44">
        <f>IF(ISERROR(VLOOKUP($A93,'Základní kolo'!$B$7:$M$206,7,FALSE)),"",VLOOKUP($A93,'Základní kolo'!$B$7:$M$206,7,FALSE))</f>
      </c>
      <c r="F93" s="43">
        <f>IF(ISERROR(VLOOKUP($A93,'Základní kolo'!$B$7:$M$206,8,FALSE)),"",VLOOKUP($A93,'Základní kolo'!$B$7:$M$206,8,FALSE))</f>
      </c>
      <c r="G93" s="44">
        <f>IF(ISERROR(VLOOKUP($A93,'Základní kolo'!$B$7:$M$206,9,FALSE)),"",VLOOKUP($A93,'Základní kolo'!$B$7:$M$206,9,FALSE))</f>
      </c>
      <c r="H93" s="45">
        <f>IF(ISERROR(VLOOKUP($A93,'Základní kolo'!$B$7:$M$206,10,FALSE)),"",VLOOKUP($A93,'Základní kolo'!$B$7:$M$206,10,FALSE))</f>
      </c>
      <c r="I93" s="45">
        <f>IF(ISERROR(VLOOKUP($A93,'Základní kolo'!$B$7:$M$206,11,FALSE)),"",VLOOKUP($A93,'Základní kolo'!$B$7:$M$206,11,FALSE))</f>
      </c>
      <c r="J93" s="46">
        <f>IF(ISERROR(VLOOKUP($A93,'Základní kolo'!$B$7:$M$206,12,FALSE)),"",VLOOKUP($A93,'Základní kolo'!$B$7:$M$206,12,FALSE))</f>
      </c>
    </row>
    <row r="94" spans="1:10" ht="12.75">
      <c r="A94" s="5">
        <v>88</v>
      </c>
      <c r="B94" s="41">
        <f>IF(ISERROR(VLOOKUP($A94,'Základní kolo'!$B$7:$M$206,4,FALSE)),"",VLOOKUP($A94,'Základní kolo'!$B$7:$M$206,4,FALSE))</f>
      </c>
      <c r="C94" s="42">
        <f>IF(ISERROR(VLOOKUP($A94,'Základní kolo'!$B$7:$M$206,5,FALSE)),"",VLOOKUP($A94,'Základní kolo'!$B$7:$M$206,5,FALSE))</f>
      </c>
      <c r="D94" s="43">
        <f>IF(ISERROR(VLOOKUP($A94,'Základní kolo'!$B$7:$M$206,6,FALSE)),"",VLOOKUP($A94,'Základní kolo'!$B$7:$M$206,6,FALSE))</f>
      </c>
      <c r="E94" s="44">
        <f>IF(ISERROR(VLOOKUP($A94,'Základní kolo'!$B$7:$M$206,7,FALSE)),"",VLOOKUP($A94,'Základní kolo'!$B$7:$M$206,7,FALSE))</f>
      </c>
      <c r="F94" s="43">
        <f>IF(ISERROR(VLOOKUP($A94,'Základní kolo'!$B$7:$M$206,8,FALSE)),"",VLOOKUP($A94,'Základní kolo'!$B$7:$M$206,8,FALSE))</f>
      </c>
      <c r="G94" s="44">
        <f>IF(ISERROR(VLOOKUP($A94,'Základní kolo'!$B$7:$M$206,9,FALSE)),"",VLOOKUP($A94,'Základní kolo'!$B$7:$M$206,9,FALSE))</f>
      </c>
      <c r="H94" s="45">
        <f>IF(ISERROR(VLOOKUP($A94,'Základní kolo'!$B$7:$M$206,10,FALSE)),"",VLOOKUP($A94,'Základní kolo'!$B$7:$M$206,10,FALSE))</f>
      </c>
      <c r="I94" s="45">
        <f>IF(ISERROR(VLOOKUP($A94,'Základní kolo'!$B$7:$M$206,11,FALSE)),"",VLOOKUP($A94,'Základní kolo'!$B$7:$M$206,11,FALSE))</f>
      </c>
      <c r="J94" s="46">
        <f>IF(ISERROR(VLOOKUP($A94,'Základní kolo'!$B$7:$M$206,12,FALSE)),"",VLOOKUP($A94,'Základní kolo'!$B$7:$M$206,12,FALSE))</f>
      </c>
    </row>
    <row r="95" spans="1:10" ht="12.75">
      <c r="A95" s="5">
        <v>89</v>
      </c>
      <c r="B95" s="41">
        <f>IF(ISERROR(VLOOKUP($A95,'Základní kolo'!$B$7:$M$206,4,FALSE)),"",VLOOKUP($A95,'Základní kolo'!$B$7:$M$206,4,FALSE))</f>
      </c>
      <c r="C95" s="42">
        <f>IF(ISERROR(VLOOKUP($A95,'Základní kolo'!$B$7:$M$206,5,FALSE)),"",VLOOKUP($A95,'Základní kolo'!$B$7:$M$206,5,FALSE))</f>
      </c>
      <c r="D95" s="43">
        <f>IF(ISERROR(VLOOKUP($A95,'Základní kolo'!$B$7:$M$206,6,FALSE)),"",VLOOKUP($A95,'Základní kolo'!$B$7:$M$206,6,FALSE))</f>
      </c>
      <c r="E95" s="44">
        <f>IF(ISERROR(VLOOKUP($A95,'Základní kolo'!$B$7:$M$206,7,FALSE)),"",VLOOKUP($A95,'Základní kolo'!$B$7:$M$206,7,FALSE))</f>
      </c>
      <c r="F95" s="43">
        <f>IF(ISERROR(VLOOKUP($A95,'Základní kolo'!$B$7:$M$206,8,FALSE)),"",VLOOKUP($A95,'Základní kolo'!$B$7:$M$206,8,FALSE))</f>
      </c>
      <c r="G95" s="44">
        <f>IF(ISERROR(VLOOKUP($A95,'Základní kolo'!$B$7:$M$206,9,FALSE)),"",VLOOKUP($A95,'Základní kolo'!$B$7:$M$206,9,FALSE))</f>
      </c>
      <c r="H95" s="45">
        <f>IF(ISERROR(VLOOKUP($A95,'Základní kolo'!$B$7:$M$206,10,FALSE)),"",VLOOKUP($A95,'Základní kolo'!$B$7:$M$206,10,FALSE))</f>
      </c>
      <c r="I95" s="45">
        <f>IF(ISERROR(VLOOKUP($A95,'Základní kolo'!$B$7:$M$206,11,FALSE)),"",VLOOKUP($A95,'Základní kolo'!$B$7:$M$206,11,FALSE))</f>
      </c>
      <c r="J95" s="46">
        <f>IF(ISERROR(VLOOKUP($A95,'Základní kolo'!$B$7:$M$206,12,FALSE)),"",VLOOKUP($A95,'Základní kolo'!$B$7:$M$206,12,FALSE))</f>
      </c>
    </row>
    <row r="96" spans="1:10" ht="12.75">
      <c r="A96" s="5">
        <v>90</v>
      </c>
      <c r="B96" s="41">
        <f>IF(ISERROR(VLOOKUP($A96,'Základní kolo'!$B$7:$M$206,4,FALSE)),"",VLOOKUP($A96,'Základní kolo'!$B$7:$M$206,4,FALSE))</f>
      </c>
      <c r="C96" s="42">
        <f>IF(ISERROR(VLOOKUP($A96,'Základní kolo'!$B$7:$M$206,5,FALSE)),"",VLOOKUP($A96,'Základní kolo'!$B$7:$M$206,5,FALSE))</f>
      </c>
      <c r="D96" s="43">
        <f>IF(ISERROR(VLOOKUP($A96,'Základní kolo'!$B$7:$M$206,6,FALSE)),"",VLOOKUP($A96,'Základní kolo'!$B$7:$M$206,6,FALSE))</f>
      </c>
      <c r="E96" s="44">
        <f>IF(ISERROR(VLOOKUP($A96,'Základní kolo'!$B$7:$M$206,7,FALSE)),"",VLOOKUP($A96,'Základní kolo'!$B$7:$M$206,7,FALSE))</f>
      </c>
      <c r="F96" s="43">
        <f>IF(ISERROR(VLOOKUP($A96,'Základní kolo'!$B$7:$M$206,8,FALSE)),"",VLOOKUP($A96,'Základní kolo'!$B$7:$M$206,8,FALSE))</f>
      </c>
      <c r="G96" s="44">
        <f>IF(ISERROR(VLOOKUP($A96,'Základní kolo'!$B$7:$M$206,9,FALSE)),"",VLOOKUP($A96,'Základní kolo'!$B$7:$M$206,9,FALSE))</f>
      </c>
      <c r="H96" s="45">
        <f>IF(ISERROR(VLOOKUP($A96,'Základní kolo'!$B$7:$M$206,10,FALSE)),"",VLOOKUP($A96,'Základní kolo'!$B$7:$M$206,10,FALSE))</f>
      </c>
      <c r="I96" s="45">
        <f>IF(ISERROR(VLOOKUP($A96,'Základní kolo'!$B$7:$M$206,11,FALSE)),"",VLOOKUP($A96,'Základní kolo'!$B$7:$M$206,11,FALSE))</f>
      </c>
      <c r="J96" s="46">
        <f>IF(ISERROR(VLOOKUP($A96,'Základní kolo'!$B$7:$M$206,12,FALSE)),"",VLOOKUP($A96,'Základní kolo'!$B$7:$M$206,12,FALSE))</f>
      </c>
    </row>
    <row r="97" spans="1:10" ht="12.75">
      <c r="A97" s="5">
        <v>91</v>
      </c>
      <c r="B97" s="41">
        <f>IF(ISERROR(VLOOKUP($A97,'Základní kolo'!$B$7:$M$206,4,FALSE)),"",VLOOKUP($A97,'Základní kolo'!$B$7:$M$206,4,FALSE))</f>
      </c>
      <c r="C97" s="42">
        <f>IF(ISERROR(VLOOKUP($A97,'Základní kolo'!$B$7:$M$206,5,FALSE)),"",VLOOKUP($A97,'Základní kolo'!$B$7:$M$206,5,FALSE))</f>
      </c>
      <c r="D97" s="43">
        <f>IF(ISERROR(VLOOKUP($A97,'Základní kolo'!$B$7:$M$206,6,FALSE)),"",VLOOKUP($A97,'Základní kolo'!$B$7:$M$206,6,FALSE))</f>
      </c>
      <c r="E97" s="44">
        <f>IF(ISERROR(VLOOKUP($A97,'Základní kolo'!$B$7:$M$206,7,FALSE)),"",VLOOKUP($A97,'Základní kolo'!$B$7:$M$206,7,FALSE))</f>
      </c>
      <c r="F97" s="43">
        <f>IF(ISERROR(VLOOKUP($A97,'Základní kolo'!$B$7:$M$206,8,FALSE)),"",VLOOKUP($A97,'Základní kolo'!$B$7:$M$206,8,FALSE))</f>
      </c>
      <c r="G97" s="44">
        <f>IF(ISERROR(VLOOKUP($A97,'Základní kolo'!$B$7:$M$206,9,FALSE)),"",VLOOKUP($A97,'Základní kolo'!$B$7:$M$206,9,FALSE))</f>
      </c>
      <c r="H97" s="45">
        <f>IF(ISERROR(VLOOKUP($A97,'Základní kolo'!$B$7:$M$206,10,FALSE)),"",VLOOKUP($A97,'Základní kolo'!$B$7:$M$206,10,FALSE))</f>
      </c>
      <c r="I97" s="45">
        <f>IF(ISERROR(VLOOKUP($A97,'Základní kolo'!$B$7:$M$206,11,FALSE)),"",VLOOKUP($A97,'Základní kolo'!$B$7:$M$206,11,FALSE))</f>
      </c>
      <c r="J97" s="46">
        <f>IF(ISERROR(VLOOKUP($A97,'Základní kolo'!$B$7:$M$206,12,FALSE)),"",VLOOKUP($A97,'Základní kolo'!$B$7:$M$206,12,FALSE))</f>
      </c>
    </row>
    <row r="98" spans="1:10" ht="12.75">
      <c r="A98" s="5">
        <v>92</v>
      </c>
      <c r="B98" s="41">
        <f>IF(ISERROR(VLOOKUP($A98,'Základní kolo'!$B$7:$M$206,4,FALSE)),"",VLOOKUP($A98,'Základní kolo'!$B$7:$M$206,4,FALSE))</f>
      </c>
      <c r="C98" s="42">
        <f>IF(ISERROR(VLOOKUP($A98,'Základní kolo'!$B$7:$M$206,5,FALSE)),"",VLOOKUP($A98,'Základní kolo'!$B$7:$M$206,5,FALSE))</f>
      </c>
      <c r="D98" s="43">
        <f>IF(ISERROR(VLOOKUP($A98,'Základní kolo'!$B$7:$M$206,6,FALSE)),"",VLOOKUP($A98,'Základní kolo'!$B$7:$M$206,6,FALSE))</f>
      </c>
      <c r="E98" s="44">
        <f>IF(ISERROR(VLOOKUP($A98,'Základní kolo'!$B$7:$M$206,7,FALSE)),"",VLOOKUP($A98,'Základní kolo'!$B$7:$M$206,7,FALSE))</f>
      </c>
      <c r="F98" s="43">
        <f>IF(ISERROR(VLOOKUP($A98,'Základní kolo'!$B$7:$M$206,8,FALSE)),"",VLOOKUP($A98,'Základní kolo'!$B$7:$M$206,8,FALSE))</f>
      </c>
      <c r="G98" s="44">
        <f>IF(ISERROR(VLOOKUP($A98,'Základní kolo'!$B$7:$M$206,9,FALSE)),"",VLOOKUP($A98,'Základní kolo'!$B$7:$M$206,9,FALSE))</f>
      </c>
      <c r="H98" s="45">
        <f>IF(ISERROR(VLOOKUP($A98,'Základní kolo'!$B$7:$M$206,10,FALSE)),"",VLOOKUP($A98,'Základní kolo'!$B$7:$M$206,10,FALSE))</f>
      </c>
      <c r="I98" s="45">
        <f>IF(ISERROR(VLOOKUP($A98,'Základní kolo'!$B$7:$M$206,11,FALSE)),"",VLOOKUP($A98,'Základní kolo'!$B$7:$M$206,11,FALSE))</f>
      </c>
      <c r="J98" s="46">
        <f>IF(ISERROR(VLOOKUP($A98,'Základní kolo'!$B$7:$M$206,12,FALSE)),"",VLOOKUP($A98,'Základní kolo'!$B$7:$M$206,12,FALSE))</f>
      </c>
    </row>
    <row r="99" spans="1:10" ht="12.75">
      <c r="A99" s="5">
        <v>93</v>
      </c>
      <c r="B99" s="41">
        <f>IF(ISERROR(VLOOKUP($A99,'Základní kolo'!$B$7:$M$206,4,FALSE)),"",VLOOKUP($A99,'Základní kolo'!$B$7:$M$206,4,FALSE))</f>
      </c>
      <c r="C99" s="42">
        <f>IF(ISERROR(VLOOKUP($A99,'Základní kolo'!$B$7:$M$206,5,FALSE)),"",VLOOKUP($A99,'Základní kolo'!$B$7:$M$206,5,FALSE))</f>
      </c>
      <c r="D99" s="43">
        <f>IF(ISERROR(VLOOKUP($A99,'Základní kolo'!$B$7:$M$206,6,FALSE)),"",VLOOKUP($A99,'Základní kolo'!$B$7:$M$206,6,FALSE))</f>
      </c>
      <c r="E99" s="44">
        <f>IF(ISERROR(VLOOKUP($A99,'Základní kolo'!$B$7:$M$206,7,FALSE)),"",VLOOKUP($A99,'Základní kolo'!$B$7:$M$206,7,FALSE))</f>
      </c>
      <c r="F99" s="43">
        <f>IF(ISERROR(VLOOKUP($A99,'Základní kolo'!$B$7:$M$206,8,FALSE)),"",VLOOKUP($A99,'Základní kolo'!$B$7:$M$206,8,FALSE))</f>
      </c>
      <c r="G99" s="44">
        <f>IF(ISERROR(VLOOKUP($A99,'Základní kolo'!$B$7:$M$206,9,FALSE)),"",VLOOKUP($A99,'Základní kolo'!$B$7:$M$206,9,FALSE))</f>
      </c>
      <c r="H99" s="45">
        <f>IF(ISERROR(VLOOKUP($A99,'Základní kolo'!$B$7:$M$206,10,FALSE)),"",VLOOKUP($A99,'Základní kolo'!$B$7:$M$206,10,FALSE))</f>
      </c>
      <c r="I99" s="45">
        <f>IF(ISERROR(VLOOKUP($A99,'Základní kolo'!$B$7:$M$206,11,FALSE)),"",VLOOKUP($A99,'Základní kolo'!$B$7:$M$206,11,FALSE))</f>
      </c>
      <c r="J99" s="46">
        <f>IF(ISERROR(VLOOKUP($A99,'Základní kolo'!$B$7:$M$206,12,FALSE)),"",VLOOKUP($A99,'Základní kolo'!$B$7:$M$206,12,FALSE))</f>
      </c>
    </row>
    <row r="100" spans="1:10" ht="12.75">
      <c r="A100" s="5">
        <v>94</v>
      </c>
      <c r="B100" s="41">
        <f>IF(ISERROR(VLOOKUP($A100,'Základní kolo'!$B$7:$M$206,4,FALSE)),"",VLOOKUP($A100,'Základní kolo'!$B$7:$M$206,4,FALSE))</f>
      </c>
      <c r="C100" s="42">
        <f>IF(ISERROR(VLOOKUP($A100,'Základní kolo'!$B$7:$M$206,5,FALSE)),"",VLOOKUP($A100,'Základní kolo'!$B$7:$M$206,5,FALSE))</f>
      </c>
      <c r="D100" s="43">
        <f>IF(ISERROR(VLOOKUP($A100,'Základní kolo'!$B$7:$M$206,6,FALSE)),"",VLOOKUP($A100,'Základní kolo'!$B$7:$M$206,6,FALSE))</f>
      </c>
      <c r="E100" s="44">
        <f>IF(ISERROR(VLOOKUP($A100,'Základní kolo'!$B$7:$M$206,7,FALSE)),"",VLOOKUP($A100,'Základní kolo'!$B$7:$M$206,7,FALSE))</f>
      </c>
      <c r="F100" s="43">
        <f>IF(ISERROR(VLOOKUP($A100,'Základní kolo'!$B$7:$M$206,8,FALSE)),"",VLOOKUP($A100,'Základní kolo'!$B$7:$M$206,8,FALSE))</f>
      </c>
      <c r="G100" s="44">
        <f>IF(ISERROR(VLOOKUP($A100,'Základní kolo'!$B$7:$M$206,9,FALSE)),"",VLOOKUP($A100,'Základní kolo'!$B$7:$M$206,9,FALSE))</f>
      </c>
      <c r="H100" s="45">
        <f>IF(ISERROR(VLOOKUP($A100,'Základní kolo'!$B$7:$M$206,10,FALSE)),"",VLOOKUP($A100,'Základní kolo'!$B$7:$M$206,10,FALSE))</f>
      </c>
      <c r="I100" s="45">
        <f>IF(ISERROR(VLOOKUP($A100,'Základní kolo'!$B$7:$M$206,11,FALSE)),"",VLOOKUP($A100,'Základní kolo'!$B$7:$M$206,11,FALSE))</f>
      </c>
      <c r="J100" s="46">
        <f>IF(ISERROR(VLOOKUP($A100,'Základní kolo'!$B$7:$M$206,12,FALSE)),"",VLOOKUP($A100,'Základní kolo'!$B$7:$M$206,12,FALSE))</f>
      </c>
    </row>
    <row r="101" spans="1:10" ht="12.75">
      <c r="A101" s="5">
        <v>95</v>
      </c>
      <c r="B101" s="41">
        <f>IF(ISERROR(VLOOKUP($A101,'Základní kolo'!$B$7:$M$206,4,FALSE)),"",VLOOKUP($A101,'Základní kolo'!$B$7:$M$206,4,FALSE))</f>
      </c>
      <c r="C101" s="42">
        <f>IF(ISERROR(VLOOKUP($A101,'Základní kolo'!$B$7:$M$206,5,FALSE)),"",VLOOKUP($A101,'Základní kolo'!$B$7:$M$206,5,FALSE))</f>
      </c>
      <c r="D101" s="43">
        <f>IF(ISERROR(VLOOKUP($A101,'Základní kolo'!$B$7:$M$206,6,FALSE)),"",VLOOKUP($A101,'Základní kolo'!$B$7:$M$206,6,FALSE))</f>
      </c>
      <c r="E101" s="44">
        <f>IF(ISERROR(VLOOKUP($A101,'Základní kolo'!$B$7:$M$206,7,FALSE)),"",VLOOKUP($A101,'Základní kolo'!$B$7:$M$206,7,FALSE))</f>
      </c>
      <c r="F101" s="43">
        <f>IF(ISERROR(VLOOKUP($A101,'Základní kolo'!$B$7:$M$206,8,FALSE)),"",VLOOKUP($A101,'Základní kolo'!$B$7:$M$206,8,FALSE))</f>
      </c>
      <c r="G101" s="44">
        <f>IF(ISERROR(VLOOKUP($A101,'Základní kolo'!$B$7:$M$206,9,FALSE)),"",VLOOKUP($A101,'Základní kolo'!$B$7:$M$206,9,FALSE))</f>
      </c>
      <c r="H101" s="45">
        <f>IF(ISERROR(VLOOKUP($A101,'Základní kolo'!$B$7:$M$206,10,FALSE)),"",VLOOKUP($A101,'Základní kolo'!$B$7:$M$206,10,FALSE))</f>
      </c>
      <c r="I101" s="45">
        <f>IF(ISERROR(VLOOKUP($A101,'Základní kolo'!$B$7:$M$206,11,FALSE)),"",VLOOKUP($A101,'Základní kolo'!$B$7:$M$206,11,FALSE))</f>
      </c>
      <c r="J101" s="46">
        <f>IF(ISERROR(VLOOKUP($A101,'Základní kolo'!$B$7:$M$206,12,FALSE)),"",VLOOKUP($A101,'Základní kolo'!$B$7:$M$206,12,FALSE))</f>
      </c>
    </row>
    <row r="102" spans="1:10" ht="12.75">
      <c r="A102" s="5">
        <v>96</v>
      </c>
      <c r="B102" s="41">
        <f>IF(ISERROR(VLOOKUP($A102,'Základní kolo'!$B$7:$M$206,4,FALSE)),"",VLOOKUP($A102,'Základní kolo'!$B$7:$M$206,4,FALSE))</f>
      </c>
      <c r="C102" s="42">
        <f>IF(ISERROR(VLOOKUP($A102,'Základní kolo'!$B$7:$M$206,5,FALSE)),"",VLOOKUP($A102,'Základní kolo'!$B$7:$M$206,5,FALSE))</f>
      </c>
      <c r="D102" s="43">
        <f>IF(ISERROR(VLOOKUP($A102,'Základní kolo'!$B$7:$M$206,6,FALSE)),"",VLOOKUP($A102,'Základní kolo'!$B$7:$M$206,6,FALSE))</f>
      </c>
      <c r="E102" s="44">
        <f>IF(ISERROR(VLOOKUP($A102,'Základní kolo'!$B$7:$M$206,7,FALSE)),"",VLOOKUP($A102,'Základní kolo'!$B$7:$M$206,7,FALSE))</f>
      </c>
      <c r="F102" s="43">
        <f>IF(ISERROR(VLOOKUP($A102,'Základní kolo'!$B$7:$M$206,8,FALSE)),"",VLOOKUP($A102,'Základní kolo'!$B$7:$M$206,8,FALSE))</f>
      </c>
      <c r="G102" s="44">
        <f>IF(ISERROR(VLOOKUP($A102,'Základní kolo'!$B$7:$M$206,9,FALSE)),"",VLOOKUP($A102,'Základní kolo'!$B$7:$M$206,9,FALSE))</f>
      </c>
      <c r="H102" s="45">
        <f>IF(ISERROR(VLOOKUP($A102,'Základní kolo'!$B$7:$M$206,10,FALSE)),"",VLOOKUP($A102,'Základní kolo'!$B$7:$M$206,10,FALSE))</f>
      </c>
      <c r="I102" s="45">
        <f>IF(ISERROR(VLOOKUP($A102,'Základní kolo'!$B$7:$M$206,11,FALSE)),"",VLOOKUP($A102,'Základní kolo'!$B$7:$M$206,11,FALSE))</f>
      </c>
      <c r="J102" s="46">
        <f>IF(ISERROR(VLOOKUP($A102,'Základní kolo'!$B$7:$M$206,12,FALSE)),"",VLOOKUP($A102,'Základní kolo'!$B$7:$M$206,12,FALSE))</f>
      </c>
    </row>
    <row r="103" spans="1:10" ht="12.75">
      <c r="A103" s="5">
        <v>97</v>
      </c>
      <c r="B103" s="41">
        <f>IF(ISERROR(VLOOKUP($A103,'Základní kolo'!$B$7:$M$206,4,FALSE)),"",VLOOKUP($A103,'Základní kolo'!$B$7:$M$206,4,FALSE))</f>
      </c>
      <c r="C103" s="42">
        <f>IF(ISERROR(VLOOKUP($A103,'Základní kolo'!$B$7:$M$206,5,FALSE)),"",VLOOKUP($A103,'Základní kolo'!$B$7:$M$206,5,FALSE))</f>
      </c>
      <c r="D103" s="43">
        <f>IF(ISERROR(VLOOKUP($A103,'Základní kolo'!$B$7:$M$206,6,FALSE)),"",VLOOKUP($A103,'Základní kolo'!$B$7:$M$206,6,FALSE))</f>
      </c>
      <c r="E103" s="44">
        <f>IF(ISERROR(VLOOKUP($A103,'Základní kolo'!$B$7:$M$206,7,FALSE)),"",VLOOKUP($A103,'Základní kolo'!$B$7:$M$206,7,FALSE))</f>
      </c>
      <c r="F103" s="43">
        <f>IF(ISERROR(VLOOKUP($A103,'Základní kolo'!$B$7:$M$206,8,FALSE)),"",VLOOKUP($A103,'Základní kolo'!$B$7:$M$206,8,FALSE))</f>
      </c>
      <c r="G103" s="44">
        <f>IF(ISERROR(VLOOKUP($A103,'Základní kolo'!$B$7:$M$206,9,FALSE)),"",VLOOKUP($A103,'Základní kolo'!$B$7:$M$206,9,FALSE))</f>
      </c>
      <c r="H103" s="45">
        <f>IF(ISERROR(VLOOKUP($A103,'Základní kolo'!$B$7:$M$206,10,FALSE)),"",VLOOKUP($A103,'Základní kolo'!$B$7:$M$206,10,FALSE))</f>
      </c>
      <c r="I103" s="45">
        <f>IF(ISERROR(VLOOKUP($A103,'Základní kolo'!$B$7:$M$206,11,FALSE)),"",VLOOKUP($A103,'Základní kolo'!$B$7:$M$206,11,FALSE))</f>
      </c>
      <c r="J103" s="46">
        <f>IF(ISERROR(VLOOKUP($A103,'Základní kolo'!$B$7:$M$206,12,FALSE)),"",VLOOKUP($A103,'Základní kolo'!$B$7:$M$206,12,FALSE))</f>
      </c>
    </row>
    <row r="104" spans="1:10" ht="12.75">
      <c r="A104" s="5">
        <v>98</v>
      </c>
      <c r="B104" s="41">
        <f>IF(ISERROR(VLOOKUP($A104,'Základní kolo'!$B$7:$M$206,4,FALSE)),"",VLOOKUP($A104,'Základní kolo'!$B$7:$M$206,4,FALSE))</f>
      </c>
      <c r="C104" s="42">
        <f>IF(ISERROR(VLOOKUP($A104,'Základní kolo'!$B$7:$M$206,5,FALSE)),"",VLOOKUP($A104,'Základní kolo'!$B$7:$M$206,5,FALSE))</f>
      </c>
      <c r="D104" s="43">
        <f>IF(ISERROR(VLOOKUP($A104,'Základní kolo'!$B$7:$M$206,6,FALSE)),"",VLOOKUP($A104,'Základní kolo'!$B$7:$M$206,6,FALSE))</f>
      </c>
      <c r="E104" s="44">
        <f>IF(ISERROR(VLOOKUP($A104,'Základní kolo'!$B$7:$M$206,7,FALSE)),"",VLOOKUP($A104,'Základní kolo'!$B$7:$M$206,7,FALSE))</f>
      </c>
      <c r="F104" s="43">
        <f>IF(ISERROR(VLOOKUP($A104,'Základní kolo'!$B$7:$M$206,8,FALSE)),"",VLOOKUP($A104,'Základní kolo'!$B$7:$M$206,8,FALSE))</f>
      </c>
      <c r="G104" s="44">
        <f>IF(ISERROR(VLOOKUP($A104,'Základní kolo'!$B$7:$M$206,9,FALSE)),"",VLOOKUP($A104,'Základní kolo'!$B$7:$M$206,9,FALSE))</f>
      </c>
      <c r="H104" s="45">
        <f>IF(ISERROR(VLOOKUP($A104,'Základní kolo'!$B$7:$M$206,10,FALSE)),"",VLOOKUP($A104,'Základní kolo'!$B$7:$M$206,10,FALSE))</f>
      </c>
      <c r="I104" s="45">
        <f>IF(ISERROR(VLOOKUP($A104,'Základní kolo'!$B$7:$M$206,11,FALSE)),"",VLOOKUP($A104,'Základní kolo'!$B$7:$M$206,11,FALSE))</f>
      </c>
      <c r="J104" s="46">
        <f>IF(ISERROR(VLOOKUP($A104,'Základní kolo'!$B$7:$M$206,12,FALSE)),"",VLOOKUP($A104,'Základní kolo'!$B$7:$M$206,12,FALSE))</f>
      </c>
    </row>
    <row r="105" spans="1:10" ht="12.75">
      <c r="A105" s="5">
        <v>99</v>
      </c>
      <c r="B105" s="41">
        <f>IF(ISERROR(VLOOKUP($A105,'Základní kolo'!$B$7:$M$206,4,FALSE)),"",VLOOKUP($A105,'Základní kolo'!$B$7:$M$206,4,FALSE))</f>
      </c>
      <c r="C105" s="42">
        <f>IF(ISERROR(VLOOKUP($A105,'Základní kolo'!$B$7:$M$206,5,FALSE)),"",VLOOKUP($A105,'Základní kolo'!$B$7:$M$206,5,FALSE))</f>
      </c>
      <c r="D105" s="43">
        <f>IF(ISERROR(VLOOKUP($A105,'Základní kolo'!$B$7:$M$206,6,FALSE)),"",VLOOKUP($A105,'Základní kolo'!$B$7:$M$206,6,FALSE))</f>
      </c>
      <c r="E105" s="44">
        <f>IF(ISERROR(VLOOKUP($A105,'Základní kolo'!$B$7:$M$206,7,FALSE)),"",VLOOKUP($A105,'Základní kolo'!$B$7:$M$206,7,FALSE))</f>
      </c>
      <c r="F105" s="43">
        <f>IF(ISERROR(VLOOKUP($A105,'Základní kolo'!$B$7:$M$206,8,FALSE)),"",VLOOKUP($A105,'Základní kolo'!$B$7:$M$206,8,FALSE))</f>
      </c>
      <c r="G105" s="44">
        <f>IF(ISERROR(VLOOKUP($A105,'Základní kolo'!$B$7:$M$206,9,FALSE)),"",VLOOKUP($A105,'Základní kolo'!$B$7:$M$206,9,FALSE))</f>
      </c>
      <c r="H105" s="45">
        <f>IF(ISERROR(VLOOKUP($A105,'Základní kolo'!$B$7:$M$206,10,FALSE)),"",VLOOKUP($A105,'Základní kolo'!$B$7:$M$206,10,FALSE))</f>
      </c>
      <c r="I105" s="45">
        <f>IF(ISERROR(VLOOKUP($A105,'Základní kolo'!$B$7:$M$206,11,FALSE)),"",VLOOKUP($A105,'Základní kolo'!$B$7:$M$206,11,FALSE))</f>
      </c>
      <c r="J105" s="46">
        <f>IF(ISERROR(VLOOKUP($A105,'Základní kolo'!$B$7:$M$206,12,FALSE)),"",VLOOKUP($A105,'Základní kolo'!$B$7:$M$206,12,FALSE))</f>
      </c>
    </row>
    <row r="106" spans="1:10" ht="13.5" thickBot="1">
      <c r="A106" s="5">
        <v>100</v>
      </c>
      <c r="B106" s="33">
        <f>IF(ISERROR(VLOOKUP($A106,'Základní kolo'!$B$7:$M$206,4,FALSE)),"",VLOOKUP($A106,'Základní kolo'!$B$7:$M$206,4,FALSE))</f>
      </c>
      <c r="C106" s="34">
        <f>IF(ISERROR(VLOOKUP($A106,'Základní kolo'!$B$7:$M$206,5,FALSE)),"",VLOOKUP($A106,'Základní kolo'!$B$7:$M$206,5,FALSE))</f>
      </c>
      <c r="D106" s="35">
        <f>IF(ISERROR(VLOOKUP($A106,'Základní kolo'!$B$7:$M$206,6,FALSE)),"",VLOOKUP($A106,'Základní kolo'!$B$7:$M$206,6,FALSE))</f>
      </c>
      <c r="E106" s="36">
        <f>IF(ISERROR(VLOOKUP($A106,'Základní kolo'!$B$7:$M$206,7,FALSE)),"",VLOOKUP($A106,'Základní kolo'!$B$7:$M$206,7,FALSE))</f>
      </c>
      <c r="F106" s="35">
        <f>IF(ISERROR(VLOOKUP($A106,'Základní kolo'!$B$7:$M$206,8,FALSE)),"",VLOOKUP($A106,'Základní kolo'!$B$7:$M$206,8,FALSE))</f>
      </c>
      <c r="G106" s="36">
        <f>IF(ISERROR(VLOOKUP($A106,'Základní kolo'!$B$7:$M$206,9,FALSE)),"",VLOOKUP($A106,'Základní kolo'!$B$7:$M$206,9,FALSE))</f>
      </c>
      <c r="H106" s="38">
        <f>IF(ISERROR(VLOOKUP($A106,'Základní kolo'!$B$7:$M$206,10,FALSE)),"",VLOOKUP($A106,'Základní kolo'!$B$7:$M$206,10,FALSE))</f>
      </c>
      <c r="I106" s="38">
        <f>IF(ISERROR(VLOOKUP($A106,'Základní kolo'!$B$7:$M$206,11,FALSE)),"",VLOOKUP($A106,'Základní kolo'!$B$7:$M$206,11,FALSE))</f>
      </c>
      <c r="J106" s="39">
        <f>IF(ISERROR(VLOOKUP($A106,'Základní kolo'!$B$7:$M$206,12,FALSE)),"",VLOOKUP($A106,'Základní kolo'!$B$7:$M$206,12,FALSE))</f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B1">
      <selection activeCell="B1" sqref="B1:J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95" t="s">
        <v>2</v>
      </c>
      <c r="C1" s="95"/>
      <c r="D1" s="95"/>
      <c r="E1" s="95"/>
      <c r="F1" s="95"/>
      <c r="G1" s="95"/>
      <c r="H1" s="95"/>
      <c r="I1" s="95"/>
      <c r="J1" s="95"/>
    </row>
    <row r="2" spans="2:10" ht="22.5">
      <c r="B2" s="96" t="str">
        <f>'Základní kolo'!E2</f>
        <v>Český pohár 2019 - Pražský pohár</v>
      </c>
      <c r="C2" s="96"/>
      <c r="D2" s="96"/>
      <c r="E2" s="96"/>
      <c r="F2" s="96"/>
      <c r="G2" s="96"/>
      <c r="H2" s="96"/>
      <c r="I2" s="96"/>
      <c r="J2" s="96"/>
    </row>
    <row r="3" spans="2:10" ht="22.5">
      <c r="B3" s="96" t="str">
        <f>'Základní kolo'!E3</f>
        <v>28. 4. 2019 - Praha - Radotín</v>
      </c>
      <c r="C3" s="96"/>
      <c r="D3" s="96"/>
      <c r="E3" s="96"/>
      <c r="F3" s="96"/>
      <c r="G3" s="96"/>
      <c r="H3" s="96"/>
      <c r="I3" s="96"/>
      <c r="J3" s="96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35</v>
      </c>
      <c r="F5" s="10"/>
      <c r="G5" s="11"/>
      <c r="H5" s="97"/>
      <c r="I5" s="97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kolo'!$A$7:$M$206,5,FALSE)),"",VLOOKUP($A7,'Základní kolo'!$A$7:$M$206,5,FALSE))</f>
        <v>1</v>
      </c>
      <c r="C7" s="26">
        <f>IF(ISERROR(VLOOKUP($A7,'Základní kolo'!$A$7:$M$206,6,FALSE)),"",VLOOKUP($A7,'Základní kolo'!$A$7:$M$206,6,FALSE))</f>
        <v>73</v>
      </c>
      <c r="D7" s="27">
        <f>IF(ISERROR(VLOOKUP($A7,'Základní kolo'!$A$7:$M$206,7,FALSE)),"",VLOOKUP($A7,'Základní kolo'!$A$7:$M$206,7,FALSE))</f>
        <v>10522</v>
      </c>
      <c r="E7" s="28" t="str">
        <f>IF(ISERROR(VLOOKUP($A7,'Základní kolo'!$A$7:$M$206,8,FALSE)),"",VLOOKUP($A7,'Základní kolo'!$A$7:$M$206,8,FALSE))</f>
        <v>Vébrová Kateřina</v>
      </c>
      <c r="F7" s="27">
        <f>IF(ISERROR(VLOOKUP($A7,'Základní kolo'!$A$7:$M$206,9,FALSE)),"",VLOOKUP($A7,'Základní kolo'!$A$7:$M$206,9,FALSE))</f>
        <v>2001</v>
      </c>
      <c r="G7" s="28" t="str">
        <f>IF(ISERROR(VLOOKUP($A7,'Základní kolo'!$A$7:$M$206,10,FALSE)),"",VLOOKUP($A7,'Základní kolo'!$A$7:$M$206,10,FALSE))</f>
        <v>Úněšov</v>
      </c>
      <c r="H7" s="30" t="str">
        <f>IF(ISERROR(VLOOKUP($A7,'Základní kolo'!$A$7:$M$206,11,FALSE)),"",VLOOKUP($A7,'Základní kolo'!$A$7:$M$206,11,FALSE))</f>
        <v>NP</v>
      </c>
      <c r="I7" s="30">
        <f>IF(ISERROR(VLOOKUP($A7,'Základní kolo'!$A$7:$M$206,12,FALSE)),"",VLOOKUP($A7,'Základní kolo'!$A$7:$M$206,12,FALSE))</f>
        <v>16.83</v>
      </c>
      <c r="J7" s="31">
        <f>IF(ISERROR(VLOOKUP($A7,'Základní kolo'!$A$7:$M$206,13,FALSE)),"",VLOOKUP($A7,'Základní kolo'!$A$7:$M$206,13,FALSE))</f>
        <v>16.83</v>
      </c>
    </row>
    <row r="8" spans="1:10" s="5" customFormat="1" ht="12.75">
      <c r="A8" s="5">
        <v>2</v>
      </c>
      <c r="B8" s="41">
        <f>IF(ISERROR(VLOOKUP($A8,'Základní kolo'!$A$7:$M$206,5,FALSE)),"",VLOOKUP($A8,'Základní kolo'!$A$7:$M$206,5,FALSE))</f>
        <v>2</v>
      </c>
      <c r="C8" s="42">
        <f>IF(ISERROR(VLOOKUP($A8,'Základní kolo'!$A$7:$M$206,6,FALSE)),"",VLOOKUP($A8,'Základní kolo'!$A$7:$M$206,6,FALSE))</f>
        <v>29</v>
      </c>
      <c r="D8" s="43">
        <f>IF(ISERROR(VLOOKUP($A8,'Základní kolo'!$A$7:$M$206,7,FALSE)),"",VLOOKUP($A8,'Základní kolo'!$A$7:$M$206,7,FALSE))</f>
        <v>31582</v>
      </c>
      <c r="E8" s="44" t="str">
        <f>IF(ISERROR(VLOOKUP($A8,'Základní kolo'!$A$7:$M$206,8,FALSE)),"",VLOOKUP($A8,'Základní kolo'!$A$7:$M$206,8,FALSE))</f>
        <v>Červeňová Radka</v>
      </c>
      <c r="F8" s="43">
        <f>IF(ISERROR(VLOOKUP($A8,'Základní kolo'!$A$7:$M$206,9,FALSE)),"",VLOOKUP($A8,'Základní kolo'!$A$7:$M$206,9,FALSE))</f>
        <v>2002</v>
      </c>
      <c r="G8" s="44" t="str">
        <f>IF(ISERROR(VLOOKUP($A8,'Základní kolo'!$A$7:$M$206,10,FALSE)),"",VLOOKUP($A8,'Základní kolo'!$A$7:$M$206,10,FALSE))</f>
        <v>Spišská Teplica</v>
      </c>
      <c r="H8" s="45">
        <f>IF(ISERROR(VLOOKUP($A8,'Základní kolo'!$A$7:$M$206,11,FALSE)),"",VLOOKUP($A8,'Základní kolo'!$A$7:$M$206,11,FALSE))</f>
        <v>17.53</v>
      </c>
      <c r="I8" s="45" t="str">
        <f>IF(ISERROR(VLOOKUP($A8,'Základní kolo'!$A$7:$M$206,12,FALSE)),"",VLOOKUP($A8,'Základní kolo'!$A$7:$M$206,12,FALSE))</f>
        <v>NP</v>
      </c>
      <c r="J8" s="46">
        <f>IF(ISERROR(VLOOKUP($A8,'Základní kolo'!$A$7:$M$206,13,FALSE)),"",VLOOKUP($A8,'Základní kolo'!$A$7:$M$206,13,FALSE))</f>
        <v>17.53</v>
      </c>
    </row>
    <row r="9" spans="1:10" s="5" customFormat="1" ht="12.75">
      <c r="A9" s="5">
        <v>3</v>
      </c>
      <c r="B9" s="41">
        <f>IF(ISERROR(VLOOKUP($A9,'Základní kolo'!$A$7:$M$206,5,FALSE)),"",VLOOKUP($A9,'Základní kolo'!$A$7:$M$206,5,FALSE))</f>
        <v>3</v>
      </c>
      <c r="C9" s="42">
        <f>IF(ISERROR(VLOOKUP($A9,'Základní kolo'!$A$7:$M$206,6,FALSE)),"",VLOOKUP($A9,'Základní kolo'!$A$7:$M$206,6,FALSE))</f>
        <v>5</v>
      </c>
      <c r="D9" s="43">
        <f>IF(ISERROR(VLOOKUP($A9,'Základní kolo'!$A$7:$M$206,7,FALSE)),"",VLOOKUP($A9,'Základní kolo'!$A$7:$M$206,7,FALSE))</f>
        <v>20792</v>
      </c>
      <c r="E9" s="44" t="str">
        <f>IF(ISERROR(VLOOKUP($A9,'Základní kolo'!$A$7:$M$206,8,FALSE)),"",VLOOKUP($A9,'Základní kolo'!$A$7:$M$206,8,FALSE))</f>
        <v>Kasalová Apolena</v>
      </c>
      <c r="F9" s="43">
        <f>IF(ISERROR(VLOOKUP($A9,'Základní kolo'!$A$7:$M$206,9,FALSE)),"",VLOOKUP($A9,'Základní kolo'!$A$7:$M$206,9,FALSE))</f>
        <v>2002</v>
      </c>
      <c r="G9" s="44" t="str">
        <f>IF(ISERROR(VLOOKUP($A9,'Základní kolo'!$A$7:$M$206,10,FALSE)),"",VLOOKUP($A9,'Základní kolo'!$A$7:$M$206,10,FALSE))</f>
        <v>Dobrá</v>
      </c>
      <c r="H9" s="45">
        <f>IF(ISERROR(VLOOKUP($A9,'Základní kolo'!$A$7:$M$206,11,FALSE)),"",VLOOKUP($A9,'Základní kolo'!$A$7:$M$206,11,FALSE))</f>
        <v>17.83</v>
      </c>
      <c r="I9" s="45">
        <f>IF(ISERROR(VLOOKUP($A9,'Základní kolo'!$A$7:$M$206,12,FALSE)),"",VLOOKUP($A9,'Základní kolo'!$A$7:$M$206,12,FALSE))</f>
        <v>22.44</v>
      </c>
      <c r="J9" s="46">
        <f>IF(ISERROR(VLOOKUP($A9,'Základní kolo'!$A$7:$M$206,13,FALSE)),"",VLOOKUP($A9,'Základní kolo'!$A$7:$M$206,13,FALSE))</f>
        <v>17.83</v>
      </c>
    </row>
    <row r="10" spans="1:10" s="5" customFormat="1" ht="12.75">
      <c r="A10" s="5">
        <v>4</v>
      </c>
      <c r="B10" s="41">
        <f>IF(ISERROR(VLOOKUP($A10,'Základní kolo'!$A$7:$M$206,5,FALSE)),"",VLOOKUP($A10,'Základní kolo'!$A$7:$M$206,5,FALSE))</f>
        <v>4</v>
      </c>
      <c r="C10" s="42">
        <f>IF(ISERROR(VLOOKUP($A10,'Základní kolo'!$A$7:$M$206,6,FALSE)),"",VLOOKUP($A10,'Základní kolo'!$A$7:$M$206,6,FALSE))</f>
        <v>75</v>
      </c>
      <c r="D10" s="43">
        <f>IF(ISERROR(VLOOKUP($A10,'Základní kolo'!$A$7:$M$206,7,FALSE)),"",VLOOKUP($A10,'Základní kolo'!$A$7:$M$206,7,FALSE))</f>
        <v>18612</v>
      </c>
      <c r="E10" s="44" t="str">
        <f>IF(ISERROR(VLOOKUP($A10,'Základní kolo'!$A$7:$M$206,8,FALSE)),"",VLOOKUP($A10,'Základní kolo'!$A$7:$M$206,8,FALSE))</f>
        <v>Borovičková Kateřina</v>
      </c>
      <c r="F10" s="43">
        <f>IF(ISERROR(VLOOKUP($A10,'Základní kolo'!$A$7:$M$206,9,FALSE)),"",VLOOKUP($A10,'Základní kolo'!$A$7:$M$206,9,FALSE))</f>
        <v>2002</v>
      </c>
      <c r="G10" s="44" t="str">
        <f>IF(ISERROR(VLOOKUP($A10,'Základní kolo'!$A$7:$M$206,10,FALSE)),"",VLOOKUP($A10,'Základní kolo'!$A$7:$M$206,10,FALSE))</f>
        <v>Morkovice</v>
      </c>
      <c r="H10" s="45">
        <f>IF(ISERROR(VLOOKUP($A10,'Základní kolo'!$A$7:$M$206,11,FALSE)),"",VLOOKUP($A10,'Základní kolo'!$A$7:$M$206,11,FALSE))</f>
        <v>18.09</v>
      </c>
      <c r="I10" s="45">
        <f>IF(ISERROR(VLOOKUP($A10,'Základní kolo'!$A$7:$M$206,12,FALSE)),"",VLOOKUP($A10,'Základní kolo'!$A$7:$M$206,12,FALSE))</f>
        <v>17.86</v>
      </c>
      <c r="J10" s="46">
        <f>IF(ISERROR(VLOOKUP($A10,'Základní kolo'!$A$7:$M$206,13,FALSE)),"",VLOOKUP($A10,'Základní kolo'!$A$7:$M$206,13,FALSE))</f>
        <v>17.86</v>
      </c>
    </row>
    <row r="11" spans="1:10" s="5" customFormat="1" ht="12.75">
      <c r="A11" s="5">
        <v>5</v>
      </c>
      <c r="B11" s="41">
        <f>IF(ISERROR(VLOOKUP($A11,'Základní kolo'!$A$7:$M$206,5,FALSE)),"",VLOOKUP($A11,'Základní kolo'!$A$7:$M$206,5,FALSE))</f>
        <v>5</v>
      </c>
      <c r="C11" s="42">
        <f>IF(ISERROR(VLOOKUP($A11,'Základní kolo'!$A$7:$M$206,6,FALSE)),"",VLOOKUP($A11,'Základní kolo'!$A$7:$M$206,6,FALSE))</f>
        <v>40</v>
      </c>
      <c r="D11" s="43">
        <f>IF(ISERROR(VLOOKUP($A11,'Základní kolo'!$A$7:$M$206,7,FALSE)),"",VLOOKUP($A11,'Základní kolo'!$A$7:$M$206,7,FALSE))</f>
        <v>19732</v>
      </c>
      <c r="E11" s="44" t="str">
        <f>IF(ISERROR(VLOOKUP($A11,'Základní kolo'!$A$7:$M$206,8,FALSE)),"",VLOOKUP($A11,'Základní kolo'!$A$7:$M$206,8,FALSE))</f>
        <v>Švrčková Anežka</v>
      </c>
      <c r="F11" s="43">
        <f>IF(ISERROR(VLOOKUP($A11,'Základní kolo'!$A$7:$M$206,9,FALSE)),"",VLOOKUP($A11,'Základní kolo'!$A$7:$M$206,9,FALSE))</f>
        <v>2001</v>
      </c>
      <c r="G11" s="44" t="str">
        <f>IF(ISERROR(VLOOKUP($A11,'Základní kolo'!$A$7:$M$206,10,FALSE)),"",VLOOKUP($A11,'Základní kolo'!$A$7:$M$206,10,FALSE))</f>
        <v>Raškovice</v>
      </c>
      <c r="H11" s="45">
        <f>IF(ISERROR(VLOOKUP($A11,'Základní kolo'!$A$7:$M$206,11,FALSE)),"",VLOOKUP($A11,'Základní kolo'!$A$7:$M$206,11,FALSE))</f>
        <v>17.86</v>
      </c>
      <c r="I11" s="45" t="str">
        <f>IF(ISERROR(VLOOKUP($A11,'Základní kolo'!$A$7:$M$206,12,FALSE)),"",VLOOKUP($A11,'Základní kolo'!$A$7:$M$206,12,FALSE))</f>
        <v>NP</v>
      </c>
      <c r="J11" s="46">
        <f>IF(ISERROR(VLOOKUP($A11,'Základní kolo'!$A$7:$M$206,13,FALSE)),"",VLOOKUP($A11,'Základní kolo'!$A$7:$M$206,13,FALSE))</f>
        <v>17.86</v>
      </c>
    </row>
    <row r="12" spans="1:10" s="5" customFormat="1" ht="12.75">
      <c r="A12" s="5">
        <v>6</v>
      </c>
      <c r="B12" s="41">
        <f>IF(ISERROR(VLOOKUP($A12,'Základní kolo'!$A$7:$M$206,5,FALSE)),"",VLOOKUP($A12,'Základní kolo'!$A$7:$M$206,5,FALSE))</f>
        <v>6</v>
      </c>
      <c r="C12" s="42">
        <f>IF(ISERROR(VLOOKUP($A12,'Základní kolo'!$A$7:$M$206,6,FALSE)),"",VLOOKUP($A12,'Základní kolo'!$A$7:$M$206,6,FALSE))</f>
        <v>70</v>
      </c>
      <c r="D12" s="43">
        <f>IF(ISERROR(VLOOKUP($A12,'Základní kolo'!$A$7:$M$206,7,FALSE)),"",VLOOKUP($A12,'Základní kolo'!$A$7:$M$206,7,FALSE))</f>
        <v>37572</v>
      </c>
      <c r="E12" s="44" t="str">
        <f>IF(ISERROR(VLOOKUP($A12,'Základní kolo'!$A$7:$M$206,8,FALSE)),"",VLOOKUP($A12,'Základní kolo'!$A$7:$M$206,8,FALSE))</f>
        <v>Presslová Natálie</v>
      </c>
      <c r="F12" s="43">
        <f>IF(ISERROR(VLOOKUP($A12,'Základní kolo'!$A$7:$M$206,9,FALSE)),"",VLOOKUP($A12,'Základní kolo'!$A$7:$M$206,9,FALSE))</f>
        <v>2001</v>
      </c>
      <c r="G12" s="44" t="str">
        <f>IF(ISERROR(VLOOKUP($A12,'Základní kolo'!$A$7:$M$206,10,FALSE)),"",VLOOKUP($A12,'Základní kolo'!$A$7:$M$206,10,FALSE))</f>
        <v>Malechov</v>
      </c>
      <c r="H12" s="45">
        <f>IF(ISERROR(VLOOKUP($A12,'Základní kolo'!$A$7:$M$206,11,FALSE)),"",VLOOKUP($A12,'Základní kolo'!$A$7:$M$206,11,FALSE))</f>
        <v>20.26</v>
      </c>
      <c r="I12" s="45">
        <f>IF(ISERROR(VLOOKUP($A12,'Základní kolo'!$A$7:$M$206,12,FALSE)),"",VLOOKUP($A12,'Základní kolo'!$A$7:$M$206,12,FALSE))</f>
        <v>18.5</v>
      </c>
      <c r="J12" s="46">
        <f>IF(ISERROR(VLOOKUP($A12,'Základní kolo'!$A$7:$M$206,13,FALSE)),"",VLOOKUP($A12,'Základní kolo'!$A$7:$M$206,13,FALSE))</f>
        <v>18.5</v>
      </c>
    </row>
    <row r="13" spans="1:10" s="5" customFormat="1" ht="12.75">
      <c r="A13" s="5">
        <v>7</v>
      </c>
      <c r="B13" s="41">
        <f>IF(ISERROR(VLOOKUP($A13,'Základní kolo'!$A$7:$M$206,5,FALSE)),"",VLOOKUP($A13,'Základní kolo'!$A$7:$M$206,5,FALSE))</f>
        <v>7</v>
      </c>
      <c r="C13" s="42">
        <f>IF(ISERROR(VLOOKUP($A13,'Základní kolo'!$A$7:$M$206,6,FALSE)),"",VLOOKUP($A13,'Základní kolo'!$A$7:$M$206,6,FALSE))</f>
        <v>24</v>
      </c>
      <c r="D13" s="43">
        <f>IF(ISERROR(VLOOKUP($A13,'Základní kolo'!$A$7:$M$206,7,FALSE)),"",VLOOKUP($A13,'Základní kolo'!$A$7:$M$206,7,FALSE))</f>
        <v>25002</v>
      </c>
      <c r="E13" s="44" t="str">
        <f>IF(ISERROR(VLOOKUP($A13,'Základní kolo'!$A$7:$M$206,8,FALSE)),"",VLOOKUP($A13,'Základní kolo'!$A$7:$M$206,8,FALSE))</f>
        <v>Adamcová Petra</v>
      </c>
      <c r="F13" s="43">
        <f>IF(ISERROR(VLOOKUP($A13,'Základní kolo'!$A$7:$M$206,9,FALSE)),"",VLOOKUP($A13,'Základní kolo'!$A$7:$M$206,9,FALSE))</f>
        <v>2001</v>
      </c>
      <c r="G13" s="44" t="str">
        <f>IF(ISERROR(VLOOKUP($A13,'Základní kolo'!$A$7:$M$206,10,FALSE)),"",VLOOKUP($A13,'Základní kolo'!$A$7:$M$206,10,FALSE))</f>
        <v>Sobíňov</v>
      </c>
      <c r="H13" s="45">
        <f>IF(ISERROR(VLOOKUP($A13,'Základní kolo'!$A$7:$M$206,11,FALSE)),"",VLOOKUP($A13,'Základní kolo'!$A$7:$M$206,11,FALSE))</f>
        <v>18.55</v>
      </c>
      <c r="I13" s="45">
        <f>IF(ISERROR(VLOOKUP($A13,'Základní kolo'!$A$7:$M$206,12,FALSE)),"",VLOOKUP($A13,'Základní kolo'!$A$7:$M$206,12,FALSE))</f>
        <v>28.86</v>
      </c>
      <c r="J13" s="46">
        <f>IF(ISERROR(VLOOKUP($A13,'Základní kolo'!$A$7:$M$206,13,FALSE)),"",VLOOKUP($A13,'Základní kolo'!$A$7:$M$206,13,FALSE))</f>
        <v>18.55</v>
      </c>
    </row>
    <row r="14" spans="1:10" s="5" customFormat="1" ht="12.75">
      <c r="A14" s="5">
        <v>8</v>
      </c>
      <c r="B14" s="41">
        <f>IF(ISERROR(VLOOKUP($A14,'Základní kolo'!$A$7:$M$206,5,FALSE)),"",VLOOKUP($A14,'Základní kolo'!$A$7:$M$206,5,FALSE))</f>
        <v>8</v>
      </c>
      <c r="C14" s="42">
        <f>IF(ISERROR(VLOOKUP($A14,'Základní kolo'!$A$7:$M$206,6,FALSE)),"",VLOOKUP($A14,'Základní kolo'!$A$7:$M$206,6,FALSE))</f>
        <v>53</v>
      </c>
      <c r="D14" s="43">
        <f>IF(ISERROR(VLOOKUP($A14,'Základní kolo'!$A$7:$M$206,7,FALSE)),"",VLOOKUP($A14,'Základní kolo'!$A$7:$M$206,7,FALSE))</f>
        <v>31992</v>
      </c>
      <c r="E14" s="44" t="str">
        <f>IF(ISERROR(VLOOKUP($A14,'Základní kolo'!$A$7:$M$206,8,FALSE)),"",VLOOKUP($A14,'Základní kolo'!$A$7:$M$206,8,FALSE))</f>
        <v>Šafrová Zuzana</v>
      </c>
      <c r="F14" s="43">
        <f>IF(ISERROR(VLOOKUP($A14,'Základní kolo'!$A$7:$M$206,9,FALSE)),"",VLOOKUP($A14,'Základní kolo'!$A$7:$M$206,9,FALSE))</f>
        <v>2002</v>
      </c>
      <c r="G14" s="44" t="str">
        <f>IF(ISERROR(VLOOKUP($A14,'Základní kolo'!$A$7:$M$206,10,FALSE)),"",VLOOKUP($A14,'Základní kolo'!$A$7:$M$206,10,FALSE))</f>
        <v>Úněšov</v>
      </c>
      <c r="H14" s="45" t="str">
        <f>IF(ISERROR(VLOOKUP($A14,'Základní kolo'!$A$7:$M$206,11,FALSE)),"",VLOOKUP($A14,'Základní kolo'!$A$7:$M$206,11,FALSE))</f>
        <v>NP</v>
      </c>
      <c r="I14" s="45">
        <f>IF(ISERROR(VLOOKUP($A14,'Základní kolo'!$A$7:$M$206,12,FALSE)),"",VLOOKUP($A14,'Základní kolo'!$A$7:$M$206,12,FALSE))</f>
        <v>18.66</v>
      </c>
      <c r="J14" s="46">
        <f>IF(ISERROR(VLOOKUP($A14,'Základní kolo'!$A$7:$M$206,13,FALSE)),"",VLOOKUP($A14,'Základní kolo'!$A$7:$M$206,13,FALSE))</f>
        <v>18.66</v>
      </c>
    </row>
    <row r="15" spans="1:10" s="5" customFormat="1" ht="12.75">
      <c r="A15" s="5">
        <v>9</v>
      </c>
      <c r="B15" s="41">
        <f>IF(ISERROR(VLOOKUP($A15,'Základní kolo'!$A$7:$M$206,5,FALSE)),"",VLOOKUP($A15,'Základní kolo'!$A$7:$M$206,5,FALSE))</f>
        <v>9</v>
      </c>
      <c r="C15" s="42">
        <f>IF(ISERROR(VLOOKUP($A15,'Základní kolo'!$A$7:$M$206,6,FALSE)),"",VLOOKUP($A15,'Základní kolo'!$A$7:$M$206,6,FALSE))</f>
        <v>25</v>
      </c>
      <c r="D15" s="43">
        <f>IF(ISERROR(VLOOKUP($A15,'Základní kolo'!$A$7:$M$206,7,FALSE)),"",VLOOKUP($A15,'Základní kolo'!$A$7:$M$206,7,FALSE))</f>
        <v>18942</v>
      </c>
      <c r="E15" s="44" t="str">
        <f>IF(ISERROR(VLOOKUP($A15,'Základní kolo'!$A$7:$M$206,8,FALSE)),"",VLOOKUP($A15,'Základní kolo'!$A$7:$M$206,8,FALSE))</f>
        <v>Slezáková Tereza</v>
      </c>
      <c r="F15" s="43">
        <f>IF(ISERROR(VLOOKUP($A15,'Základní kolo'!$A$7:$M$206,9,FALSE)),"",VLOOKUP($A15,'Základní kolo'!$A$7:$M$206,9,FALSE))</f>
        <v>2002</v>
      </c>
      <c r="G15" s="44" t="str">
        <f>IF(ISERROR(VLOOKUP($A15,'Základní kolo'!$A$7:$M$206,10,FALSE)),"",VLOOKUP($A15,'Základní kolo'!$A$7:$M$206,10,FALSE))</f>
        <v>Skuteč</v>
      </c>
      <c r="H15" s="45">
        <f>IF(ISERROR(VLOOKUP($A15,'Základní kolo'!$A$7:$M$206,11,FALSE)),"",VLOOKUP($A15,'Základní kolo'!$A$7:$M$206,11,FALSE))</f>
        <v>19.07</v>
      </c>
      <c r="I15" s="45">
        <f>IF(ISERROR(VLOOKUP($A15,'Základní kolo'!$A$7:$M$206,12,FALSE)),"",VLOOKUP($A15,'Základní kolo'!$A$7:$M$206,12,FALSE))</f>
        <v>18.94</v>
      </c>
      <c r="J15" s="46">
        <f>IF(ISERROR(VLOOKUP($A15,'Základní kolo'!$A$7:$M$206,13,FALSE)),"",VLOOKUP($A15,'Základní kolo'!$A$7:$M$206,13,FALSE))</f>
        <v>18.94</v>
      </c>
    </row>
    <row r="16" spans="1:10" s="5" customFormat="1" ht="12.75">
      <c r="A16" s="5">
        <v>10</v>
      </c>
      <c r="B16" s="41">
        <f>IF(ISERROR(VLOOKUP($A16,'Základní kolo'!$A$7:$M$206,5,FALSE)),"",VLOOKUP($A16,'Základní kolo'!$A$7:$M$206,5,FALSE))</f>
        <v>10</v>
      </c>
      <c r="C16" s="42">
        <f>IF(ISERROR(VLOOKUP($A16,'Základní kolo'!$A$7:$M$206,6,FALSE)),"",VLOOKUP($A16,'Základní kolo'!$A$7:$M$206,6,FALSE))</f>
        <v>105</v>
      </c>
      <c r="D16" s="43">
        <f>IF(ISERROR(VLOOKUP($A16,'Základní kolo'!$A$7:$M$206,7,FALSE)),"",VLOOKUP($A16,'Základní kolo'!$A$7:$M$206,7,FALSE))</f>
        <v>34902</v>
      </c>
      <c r="E16" s="44" t="str">
        <f>IF(ISERROR(VLOOKUP($A16,'Základní kolo'!$A$7:$M$206,8,FALSE)),"",VLOOKUP($A16,'Základní kolo'!$A$7:$M$206,8,FALSE))</f>
        <v>Hemzová Kateřina</v>
      </c>
      <c r="F16" s="43">
        <f>IF(ISERROR(VLOOKUP($A16,'Základní kolo'!$A$7:$M$206,9,FALSE)),"",VLOOKUP($A16,'Základní kolo'!$A$7:$M$206,9,FALSE))</f>
        <v>2002</v>
      </c>
      <c r="G16" s="44" t="str">
        <f>IF(ISERROR(VLOOKUP($A16,'Základní kolo'!$A$7:$M$206,10,FALSE)),"",VLOOKUP($A16,'Základní kolo'!$A$7:$M$206,10,FALSE))</f>
        <v>Teplá</v>
      </c>
      <c r="H16" s="45" t="str">
        <f>IF(ISERROR(VLOOKUP($A16,'Základní kolo'!$A$7:$M$206,11,FALSE)),"",VLOOKUP($A16,'Základní kolo'!$A$7:$M$206,11,FALSE))</f>
        <v>NP</v>
      </c>
      <c r="I16" s="45">
        <f>IF(ISERROR(VLOOKUP($A16,'Základní kolo'!$A$7:$M$206,12,FALSE)),"",VLOOKUP($A16,'Základní kolo'!$A$7:$M$206,12,FALSE))</f>
        <v>18.99</v>
      </c>
      <c r="J16" s="46">
        <f>IF(ISERROR(VLOOKUP($A16,'Základní kolo'!$A$7:$M$206,13,FALSE)),"",VLOOKUP($A16,'Základní kolo'!$A$7:$M$206,13,FALSE))</f>
        <v>18.99</v>
      </c>
    </row>
    <row r="17" spans="1:10" s="5" customFormat="1" ht="12.75">
      <c r="A17" s="5">
        <v>11</v>
      </c>
      <c r="B17" s="41">
        <f>IF(ISERROR(VLOOKUP($A17,'Základní kolo'!$A$7:$M$206,5,FALSE)),"",VLOOKUP($A17,'Základní kolo'!$A$7:$M$206,5,FALSE))</f>
        <v>11</v>
      </c>
      <c r="C17" s="42">
        <f>IF(ISERROR(VLOOKUP($A17,'Základní kolo'!$A$7:$M$206,6,FALSE)),"",VLOOKUP($A17,'Základní kolo'!$A$7:$M$206,6,FALSE))</f>
        <v>43</v>
      </c>
      <c r="D17" s="43">
        <f>IF(ISERROR(VLOOKUP($A17,'Základní kolo'!$A$7:$M$206,7,FALSE)),"",VLOOKUP($A17,'Základní kolo'!$A$7:$M$206,7,FALSE))</f>
        <v>30992</v>
      </c>
      <c r="E17" s="44" t="str">
        <f>IF(ISERROR(VLOOKUP($A17,'Základní kolo'!$A$7:$M$206,8,FALSE)),"",VLOOKUP($A17,'Základní kolo'!$A$7:$M$206,8,FALSE))</f>
        <v>Blažíčková Adéla</v>
      </c>
      <c r="F17" s="43">
        <f>IF(ISERROR(VLOOKUP($A17,'Základní kolo'!$A$7:$M$206,9,FALSE)),"",VLOOKUP($A17,'Základní kolo'!$A$7:$M$206,9,FALSE))</f>
        <v>2001</v>
      </c>
      <c r="G17" s="44" t="str">
        <f>IF(ISERROR(VLOOKUP($A17,'Základní kolo'!$A$7:$M$206,10,FALSE)),"",VLOOKUP($A17,'Základní kolo'!$A$7:$M$206,10,FALSE))</f>
        <v>Sobíňov</v>
      </c>
      <c r="H17" s="45">
        <f>IF(ISERROR(VLOOKUP($A17,'Základní kolo'!$A$7:$M$206,11,FALSE)),"",VLOOKUP($A17,'Základní kolo'!$A$7:$M$206,11,FALSE))</f>
        <v>19.59</v>
      </c>
      <c r="I17" s="45">
        <f>IF(ISERROR(VLOOKUP($A17,'Základní kolo'!$A$7:$M$206,12,FALSE)),"",VLOOKUP($A17,'Základní kolo'!$A$7:$M$206,12,FALSE))</f>
        <v>19.18</v>
      </c>
      <c r="J17" s="46">
        <f>IF(ISERROR(VLOOKUP($A17,'Základní kolo'!$A$7:$M$206,13,FALSE)),"",VLOOKUP($A17,'Základní kolo'!$A$7:$M$206,13,FALSE))</f>
        <v>19.18</v>
      </c>
    </row>
    <row r="18" spans="1:10" s="5" customFormat="1" ht="12.75">
      <c r="A18" s="5">
        <v>12</v>
      </c>
      <c r="B18" s="41">
        <f>IF(ISERROR(VLOOKUP($A18,'Základní kolo'!$A$7:$M$206,5,FALSE)),"",VLOOKUP($A18,'Základní kolo'!$A$7:$M$206,5,FALSE))</f>
        <v>12</v>
      </c>
      <c r="C18" s="42">
        <f>IF(ISERROR(VLOOKUP($A18,'Základní kolo'!$A$7:$M$206,6,FALSE)),"",VLOOKUP($A18,'Základní kolo'!$A$7:$M$206,6,FALSE))</f>
        <v>63</v>
      </c>
      <c r="D18" s="43">
        <f>IF(ISERROR(VLOOKUP($A18,'Základní kolo'!$A$7:$M$206,7,FALSE)),"",VLOOKUP($A18,'Základní kolo'!$A$7:$M$206,7,FALSE))</f>
        <v>28632</v>
      </c>
      <c r="E18" s="44" t="str">
        <f>IF(ISERROR(VLOOKUP($A18,'Základní kolo'!$A$7:$M$206,8,FALSE)),"",VLOOKUP($A18,'Základní kolo'!$A$7:$M$206,8,FALSE))</f>
        <v>Leppeltová Adéla</v>
      </c>
      <c r="F18" s="43">
        <f>IF(ISERROR(VLOOKUP($A18,'Základní kolo'!$A$7:$M$206,9,FALSE)),"",VLOOKUP($A18,'Základní kolo'!$A$7:$M$206,9,FALSE))</f>
        <v>2001</v>
      </c>
      <c r="G18" s="44" t="str">
        <f>IF(ISERROR(VLOOKUP($A18,'Základní kolo'!$A$7:$M$206,10,FALSE)),"",VLOOKUP($A18,'Základní kolo'!$A$7:$M$206,10,FALSE))</f>
        <v>Bukovice</v>
      </c>
      <c r="H18" s="45">
        <f>IF(ISERROR(VLOOKUP($A18,'Základní kolo'!$A$7:$M$206,11,FALSE)),"",VLOOKUP($A18,'Základní kolo'!$A$7:$M$206,11,FALSE))</f>
        <v>19.27</v>
      </c>
      <c r="I18" s="45">
        <f>IF(ISERROR(VLOOKUP($A18,'Základní kolo'!$A$7:$M$206,12,FALSE)),"",VLOOKUP($A18,'Základní kolo'!$A$7:$M$206,12,FALSE))</f>
        <v>19.53</v>
      </c>
      <c r="J18" s="46">
        <f>IF(ISERROR(VLOOKUP($A18,'Základní kolo'!$A$7:$M$206,13,FALSE)),"",VLOOKUP($A18,'Základní kolo'!$A$7:$M$206,13,FALSE))</f>
        <v>19.27</v>
      </c>
    </row>
    <row r="19" spans="1:10" s="5" customFormat="1" ht="12.75">
      <c r="A19" s="5">
        <v>13</v>
      </c>
      <c r="B19" s="41">
        <f>IF(ISERROR(VLOOKUP($A19,'Základní kolo'!$A$7:$M$206,5,FALSE)),"",VLOOKUP($A19,'Základní kolo'!$A$7:$M$206,5,FALSE))</f>
        <v>13</v>
      </c>
      <c r="C19" s="42">
        <f>IF(ISERROR(VLOOKUP($A19,'Základní kolo'!$A$7:$M$206,6,FALSE)),"",VLOOKUP($A19,'Základní kolo'!$A$7:$M$206,6,FALSE))</f>
        <v>107</v>
      </c>
      <c r="D19" s="43">
        <f>IF(ISERROR(VLOOKUP($A19,'Základní kolo'!$A$7:$M$206,7,FALSE)),"",VLOOKUP($A19,'Základní kolo'!$A$7:$M$206,7,FALSE))</f>
        <v>24082</v>
      </c>
      <c r="E19" s="44" t="str">
        <f>IF(ISERROR(VLOOKUP($A19,'Základní kolo'!$A$7:$M$206,8,FALSE)),"",VLOOKUP($A19,'Základní kolo'!$A$7:$M$206,8,FALSE))</f>
        <v>Zubalíková Lucie</v>
      </c>
      <c r="F19" s="43">
        <f>IF(ISERROR(VLOOKUP($A19,'Základní kolo'!$A$7:$M$206,9,FALSE)),"",VLOOKUP($A19,'Základní kolo'!$A$7:$M$206,9,FALSE))</f>
        <v>2001</v>
      </c>
      <c r="G19" s="44" t="str">
        <f>IF(ISERROR(VLOOKUP($A19,'Základní kolo'!$A$7:$M$206,10,FALSE)),"",VLOOKUP($A19,'Základní kolo'!$A$7:$M$206,10,FALSE))</f>
        <v>Dřísy</v>
      </c>
      <c r="H19" s="45">
        <f>IF(ISERROR(VLOOKUP($A19,'Základní kolo'!$A$7:$M$206,11,FALSE)),"",VLOOKUP($A19,'Základní kolo'!$A$7:$M$206,11,FALSE))</f>
        <v>19.29</v>
      </c>
      <c r="I19" s="45">
        <f>IF(ISERROR(VLOOKUP($A19,'Základní kolo'!$A$7:$M$206,12,FALSE)),"",VLOOKUP($A19,'Základní kolo'!$A$7:$M$206,12,FALSE))</f>
        <v>21.49</v>
      </c>
      <c r="J19" s="46">
        <f>IF(ISERROR(VLOOKUP($A19,'Základní kolo'!$A$7:$M$206,13,FALSE)),"",VLOOKUP($A19,'Základní kolo'!$A$7:$M$206,13,FALSE))</f>
        <v>19.29</v>
      </c>
    </row>
    <row r="20" spans="1:10" s="5" customFormat="1" ht="12.75">
      <c r="A20" s="5">
        <v>14</v>
      </c>
      <c r="B20" s="41">
        <f>IF(ISERROR(VLOOKUP($A20,'Základní kolo'!$A$7:$M$206,5,FALSE)),"",VLOOKUP($A20,'Základní kolo'!$A$7:$M$206,5,FALSE))</f>
        <v>14</v>
      </c>
      <c r="C20" s="42">
        <f>IF(ISERROR(VLOOKUP($A20,'Základní kolo'!$A$7:$M$206,6,FALSE)),"",VLOOKUP($A20,'Základní kolo'!$A$7:$M$206,6,FALSE))</f>
        <v>84</v>
      </c>
      <c r="D20" s="43">
        <f>IF(ISERROR(VLOOKUP($A20,'Základní kolo'!$A$7:$M$206,7,FALSE)),"",VLOOKUP($A20,'Základní kolo'!$A$7:$M$206,7,FALSE))</f>
        <v>16632</v>
      </c>
      <c r="E20" s="44" t="str">
        <f>IF(ISERROR(VLOOKUP($A20,'Základní kolo'!$A$7:$M$206,8,FALSE)),"",VLOOKUP($A20,'Základní kolo'!$A$7:$M$206,8,FALSE))</f>
        <v>Langerová Natálie</v>
      </c>
      <c r="F20" s="43">
        <f>IF(ISERROR(VLOOKUP($A20,'Základní kolo'!$A$7:$M$206,9,FALSE)),"",VLOOKUP($A20,'Základní kolo'!$A$7:$M$206,9,FALSE))</f>
        <v>2001</v>
      </c>
      <c r="G20" s="44" t="str">
        <f>IF(ISERROR(VLOOKUP($A20,'Základní kolo'!$A$7:$M$206,10,FALSE)),"",VLOOKUP($A20,'Základní kolo'!$A$7:$M$206,10,FALSE))</f>
        <v>Hajnice</v>
      </c>
      <c r="H20" s="45">
        <f>IF(ISERROR(VLOOKUP($A20,'Základní kolo'!$A$7:$M$206,11,FALSE)),"",VLOOKUP($A20,'Základní kolo'!$A$7:$M$206,11,FALSE))</f>
        <v>19.3</v>
      </c>
      <c r="I20" s="45">
        <f>IF(ISERROR(VLOOKUP($A20,'Základní kolo'!$A$7:$M$206,12,FALSE)),"",VLOOKUP($A20,'Základní kolo'!$A$7:$M$206,12,FALSE))</f>
        <v>19.36</v>
      </c>
      <c r="J20" s="46">
        <f>IF(ISERROR(VLOOKUP($A20,'Základní kolo'!$A$7:$M$206,13,FALSE)),"",VLOOKUP($A20,'Základní kolo'!$A$7:$M$206,13,FALSE))</f>
        <v>19.3</v>
      </c>
    </row>
    <row r="21" spans="1:10" s="5" customFormat="1" ht="12.75">
      <c r="A21" s="5">
        <v>15</v>
      </c>
      <c r="B21" s="41">
        <f>IF(ISERROR(VLOOKUP($A21,'Základní kolo'!$A$7:$M$206,5,FALSE)),"",VLOOKUP($A21,'Základní kolo'!$A$7:$M$206,5,FALSE))</f>
        <v>15</v>
      </c>
      <c r="C21" s="42">
        <f>IF(ISERROR(VLOOKUP($A21,'Základní kolo'!$A$7:$M$206,6,FALSE)),"",VLOOKUP($A21,'Základní kolo'!$A$7:$M$206,6,FALSE))</f>
        <v>45</v>
      </c>
      <c r="D21" s="43">
        <f>IF(ISERROR(VLOOKUP($A21,'Základní kolo'!$A$7:$M$206,7,FALSE)),"",VLOOKUP($A21,'Základní kolo'!$A$7:$M$206,7,FALSE))</f>
        <v>15602</v>
      </c>
      <c r="E21" s="44" t="str">
        <f>IF(ISERROR(VLOOKUP($A21,'Základní kolo'!$A$7:$M$206,8,FALSE)),"",VLOOKUP($A21,'Základní kolo'!$A$7:$M$206,8,FALSE))</f>
        <v>Landová Lada</v>
      </c>
      <c r="F21" s="43">
        <f>IF(ISERROR(VLOOKUP($A21,'Základní kolo'!$A$7:$M$206,9,FALSE)),"",VLOOKUP($A21,'Základní kolo'!$A$7:$M$206,9,FALSE))</f>
        <v>2001</v>
      </c>
      <c r="G21" s="44" t="str">
        <f>IF(ISERROR(VLOOKUP($A21,'Základní kolo'!$A$7:$M$206,10,FALSE)),"",VLOOKUP($A21,'Základní kolo'!$A$7:$M$206,10,FALSE))</f>
        <v>Dolní Bukovsko</v>
      </c>
      <c r="H21" s="45">
        <f>IF(ISERROR(VLOOKUP($A21,'Základní kolo'!$A$7:$M$206,11,FALSE)),"",VLOOKUP($A21,'Základní kolo'!$A$7:$M$206,11,FALSE))</f>
        <v>22.21</v>
      </c>
      <c r="I21" s="45">
        <f>IF(ISERROR(VLOOKUP($A21,'Základní kolo'!$A$7:$M$206,12,FALSE)),"",VLOOKUP($A21,'Základní kolo'!$A$7:$M$206,12,FALSE))</f>
        <v>19.4</v>
      </c>
      <c r="J21" s="46">
        <f>IF(ISERROR(VLOOKUP($A21,'Základní kolo'!$A$7:$M$206,13,FALSE)),"",VLOOKUP($A21,'Základní kolo'!$A$7:$M$206,13,FALSE))</f>
        <v>19.4</v>
      </c>
    </row>
    <row r="22" spans="1:10" s="5" customFormat="1" ht="12.75">
      <c r="A22" s="5">
        <v>16</v>
      </c>
      <c r="B22" s="41">
        <f>IF(ISERROR(VLOOKUP($A22,'Základní kolo'!$A$7:$M$206,5,FALSE)),"",VLOOKUP($A22,'Základní kolo'!$A$7:$M$206,5,FALSE))</f>
        <v>16</v>
      </c>
      <c r="C22" s="42">
        <f>IF(ISERROR(VLOOKUP($A22,'Základní kolo'!$A$7:$M$206,6,FALSE)),"",VLOOKUP($A22,'Základní kolo'!$A$7:$M$206,6,FALSE))</f>
        <v>106</v>
      </c>
      <c r="D22" s="43">
        <f>IF(ISERROR(VLOOKUP($A22,'Základní kolo'!$A$7:$M$206,7,FALSE)),"",VLOOKUP($A22,'Základní kolo'!$A$7:$M$206,7,FALSE))</f>
        <v>35052</v>
      </c>
      <c r="E22" s="44" t="str">
        <f>IF(ISERROR(VLOOKUP($A22,'Základní kolo'!$A$7:$M$206,8,FALSE)),"",VLOOKUP($A22,'Základní kolo'!$A$7:$M$206,8,FALSE))</f>
        <v>Jermářová Alžběta</v>
      </c>
      <c r="F22" s="43">
        <f>IF(ISERROR(VLOOKUP($A22,'Základní kolo'!$A$7:$M$206,9,FALSE)),"",VLOOKUP($A22,'Základní kolo'!$A$7:$M$206,9,FALSE))</f>
        <v>2001</v>
      </c>
      <c r="G22" s="44" t="str">
        <f>IF(ISERROR(VLOOKUP($A22,'Základní kolo'!$A$7:$M$206,10,FALSE)),"",VLOOKUP($A22,'Základní kolo'!$A$7:$M$206,10,FALSE))</f>
        <v>Želčany</v>
      </c>
      <c r="H22" s="45">
        <f>IF(ISERROR(VLOOKUP($A22,'Základní kolo'!$A$7:$M$206,11,FALSE)),"",VLOOKUP($A22,'Základní kolo'!$A$7:$M$206,11,FALSE))</f>
        <v>19.85</v>
      </c>
      <c r="I22" s="45">
        <f>IF(ISERROR(VLOOKUP($A22,'Základní kolo'!$A$7:$M$206,12,FALSE)),"",VLOOKUP($A22,'Základní kolo'!$A$7:$M$206,12,FALSE))</f>
        <v>19.48</v>
      </c>
      <c r="J22" s="46">
        <f>IF(ISERROR(VLOOKUP($A22,'Základní kolo'!$A$7:$M$206,13,FALSE)),"",VLOOKUP($A22,'Základní kolo'!$A$7:$M$206,13,FALSE))</f>
        <v>19.48</v>
      </c>
    </row>
    <row r="23" spans="1:10" s="5" customFormat="1" ht="12.75">
      <c r="A23" s="5">
        <v>17</v>
      </c>
      <c r="B23" s="41">
        <f>IF(ISERROR(VLOOKUP($A23,'Základní kolo'!$A$7:$M$206,5,FALSE)),"",VLOOKUP($A23,'Základní kolo'!$A$7:$M$206,5,FALSE))</f>
        <v>17</v>
      </c>
      <c r="C23" s="42">
        <f>IF(ISERROR(VLOOKUP($A23,'Základní kolo'!$A$7:$M$206,6,FALSE)),"",VLOOKUP($A23,'Základní kolo'!$A$7:$M$206,6,FALSE))</f>
        <v>79</v>
      </c>
      <c r="D23" s="43">
        <f>IF(ISERROR(VLOOKUP($A23,'Základní kolo'!$A$7:$M$206,7,FALSE)),"",VLOOKUP($A23,'Základní kolo'!$A$7:$M$206,7,FALSE))</f>
        <v>41812</v>
      </c>
      <c r="E23" s="44" t="str">
        <f>IF(ISERROR(VLOOKUP($A23,'Základní kolo'!$A$7:$M$206,8,FALSE)),"",VLOOKUP($A23,'Základní kolo'!$A$7:$M$206,8,FALSE))</f>
        <v>Bojková Natálie</v>
      </c>
      <c r="F23" s="43">
        <f>IF(ISERROR(VLOOKUP($A23,'Základní kolo'!$A$7:$M$206,9,FALSE)),"",VLOOKUP($A23,'Základní kolo'!$A$7:$M$206,9,FALSE))</f>
        <v>2001</v>
      </c>
      <c r="G23" s="44" t="str">
        <f>IF(ISERROR(VLOOKUP($A23,'Základní kolo'!$A$7:$M$206,10,FALSE)),"",VLOOKUP($A23,'Základní kolo'!$A$7:$M$206,10,FALSE))</f>
        <v>Skalice</v>
      </c>
      <c r="H23" s="45">
        <f>IF(ISERROR(VLOOKUP($A23,'Základní kolo'!$A$7:$M$206,11,FALSE)),"",VLOOKUP($A23,'Základní kolo'!$A$7:$M$206,11,FALSE))</f>
        <v>22.86</v>
      </c>
      <c r="I23" s="45">
        <f>IF(ISERROR(VLOOKUP($A23,'Základní kolo'!$A$7:$M$206,12,FALSE)),"",VLOOKUP($A23,'Základní kolo'!$A$7:$M$206,12,FALSE))</f>
        <v>19.59</v>
      </c>
      <c r="J23" s="46">
        <f>IF(ISERROR(VLOOKUP($A23,'Základní kolo'!$A$7:$M$206,13,FALSE)),"",VLOOKUP($A23,'Základní kolo'!$A$7:$M$206,13,FALSE))</f>
        <v>19.59</v>
      </c>
    </row>
    <row r="24" spans="1:10" s="5" customFormat="1" ht="12.75">
      <c r="A24" s="5">
        <v>18</v>
      </c>
      <c r="B24" s="41">
        <f>IF(ISERROR(VLOOKUP($A24,'Základní kolo'!$A$7:$M$206,5,FALSE)),"",VLOOKUP($A24,'Základní kolo'!$A$7:$M$206,5,FALSE))</f>
        <v>18</v>
      </c>
      <c r="C24" s="42">
        <f>IF(ISERROR(VLOOKUP($A24,'Základní kolo'!$A$7:$M$206,6,FALSE)),"",VLOOKUP($A24,'Základní kolo'!$A$7:$M$206,6,FALSE))</f>
        <v>20</v>
      </c>
      <c r="D24" s="43">
        <f>IF(ISERROR(VLOOKUP($A24,'Základní kolo'!$A$7:$M$206,7,FALSE)),"",VLOOKUP($A24,'Základní kolo'!$A$7:$M$206,7,FALSE))</f>
        <v>20232</v>
      </c>
      <c r="E24" s="44" t="str">
        <f>IF(ISERROR(VLOOKUP($A24,'Základní kolo'!$A$7:$M$206,8,FALSE)),"",VLOOKUP($A24,'Základní kolo'!$A$7:$M$206,8,FALSE))</f>
        <v>Jančíková Nicola</v>
      </c>
      <c r="F24" s="43">
        <f>IF(ISERROR(VLOOKUP($A24,'Základní kolo'!$A$7:$M$206,9,FALSE)),"",VLOOKUP($A24,'Základní kolo'!$A$7:$M$206,9,FALSE))</f>
        <v>2001</v>
      </c>
      <c r="G24" s="44" t="str">
        <f>IF(ISERROR(VLOOKUP($A24,'Základní kolo'!$A$7:$M$206,10,FALSE)),"",VLOOKUP($A24,'Základní kolo'!$A$7:$M$206,10,FALSE))</f>
        <v>Raškovice</v>
      </c>
      <c r="H24" s="45">
        <f>IF(ISERROR(VLOOKUP($A24,'Základní kolo'!$A$7:$M$206,11,FALSE)),"",VLOOKUP($A24,'Základní kolo'!$A$7:$M$206,11,FALSE))</f>
        <v>20.43</v>
      </c>
      <c r="I24" s="45">
        <f>IF(ISERROR(VLOOKUP($A24,'Základní kolo'!$A$7:$M$206,12,FALSE)),"",VLOOKUP($A24,'Základní kolo'!$A$7:$M$206,12,FALSE))</f>
        <v>19.89</v>
      </c>
      <c r="J24" s="46">
        <f>IF(ISERROR(VLOOKUP($A24,'Základní kolo'!$A$7:$M$206,13,FALSE)),"",VLOOKUP($A24,'Základní kolo'!$A$7:$M$206,13,FALSE))</f>
        <v>19.89</v>
      </c>
    </row>
    <row r="25" spans="1:10" s="5" customFormat="1" ht="12.75">
      <c r="A25" s="5">
        <v>19</v>
      </c>
      <c r="B25" s="41">
        <f>IF(ISERROR(VLOOKUP($A25,'Základní kolo'!$A$7:$M$206,5,FALSE)),"",VLOOKUP($A25,'Základní kolo'!$A$7:$M$206,5,FALSE))</f>
        <v>19</v>
      </c>
      <c r="C25" s="42">
        <f>IF(ISERROR(VLOOKUP($A25,'Základní kolo'!$A$7:$M$206,6,FALSE)),"",VLOOKUP($A25,'Základní kolo'!$A$7:$M$206,6,FALSE))</f>
        <v>42</v>
      </c>
      <c r="D25" s="43">
        <f>IF(ISERROR(VLOOKUP($A25,'Základní kolo'!$A$7:$M$206,7,FALSE)),"",VLOOKUP($A25,'Základní kolo'!$A$7:$M$206,7,FALSE))</f>
        <v>28662</v>
      </c>
      <c r="E25" s="44" t="str">
        <f>IF(ISERROR(VLOOKUP($A25,'Základní kolo'!$A$7:$M$206,8,FALSE)),"",VLOOKUP($A25,'Základní kolo'!$A$7:$M$206,8,FALSE))</f>
        <v>Svědíková Klára</v>
      </c>
      <c r="F25" s="43">
        <f>IF(ISERROR(VLOOKUP($A25,'Základní kolo'!$A$7:$M$206,9,FALSE)),"",VLOOKUP($A25,'Základní kolo'!$A$7:$M$206,9,FALSE))</f>
        <v>2002</v>
      </c>
      <c r="G25" s="44" t="str">
        <f>IF(ISERROR(VLOOKUP($A25,'Základní kolo'!$A$7:$M$206,10,FALSE)),"",VLOOKUP($A25,'Základní kolo'!$A$7:$M$206,10,FALSE))</f>
        <v>Česká Metuje</v>
      </c>
      <c r="H25" s="45">
        <f>IF(ISERROR(VLOOKUP($A25,'Základní kolo'!$A$7:$M$206,11,FALSE)),"",VLOOKUP($A25,'Základní kolo'!$A$7:$M$206,11,FALSE))</f>
        <v>20.05</v>
      </c>
      <c r="I25" s="45">
        <f>IF(ISERROR(VLOOKUP($A25,'Základní kolo'!$A$7:$M$206,12,FALSE)),"",VLOOKUP($A25,'Základní kolo'!$A$7:$M$206,12,FALSE))</f>
        <v>20.02</v>
      </c>
      <c r="J25" s="46">
        <f>IF(ISERROR(VLOOKUP($A25,'Základní kolo'!$A$7:$M$206,13,FALSE)),"",VLOOKUP($A25,'Základní kolo'!$A$7:$M$206,13,FALSE))</f>
        <v>20.02</v>
      </c>
    </row>
    <row r="26" spans="1:10" s="5" customFormat="1" ht="12.75">
      <c r="A26" s="5">
        <v>20</v>
      </c>
      <c r="B26" s="41">
        <f>IF(ISERROR(VLOOKUP($A26,'Základní kolo'!$A$7:$M$206,5,FALSE)),"",VLOOKUP($A26,'Základní kolo'!$A$7:$M$206,5,FALSE))</f>
        <v>20</v>
      </c>
      <c r="C26" s="42">
        <f>IF(ISERROR(VLOOKUP($A26,'Základní kolo'!$A$7:$M$206,6,FALSE)),"",VLOOKUP($A26,'Základní kolo'!$A$7:$M$206,6,FALSE))</f>
        <v>80</v>
      </c>
      <c r="D26" s="43">
        <f>IF(ISERROR(VLOOKUP($A26,'Základní kolo'!$A$7:$M$206,7,FALSE)),"",VLOOKUP($A26,'Základní kolo'!$A$7:$M$206,7,FALSE))</f>
        <v>19172</v>
      </c>
      <c r="E26" s="44" t="str">
        <f>IF(ISERROR(VLOOKUP($A26,'Základní kolo'!$A$7:$M$206,8,FALSE)),"",VLOOKUP($A26,'Základní kolo'!$A$7:$M$206,8,FALSE))</f>
        <v>Dubová Karolína</v>
      </c>
      <c r="F26" s="43">
        <f>IF(ISERROR(VLOOKUP($A26,'Základní kolo'!$A$7:$M$206,9,FALSE)),"",VLOOKUP($A26,'Základní kolo'!$A$7:$M$206,9,FALSE))</f>
        <v>2002</v>
      </c>
      <c r="G26" s="44" t="str">
        <f>IF(ISERROR(VLOOKUP($A26,'Základní kolo'!$A$7:$M$206,10,FALSE)),"",VLOOKUP($A26,'Základní kolo'!$A$7:$M$206,10,FALSE))</f>
        <v>Praha-Zličín</v>
      </c>
      <c r="H26" s="45" t="str">
        <f>IF(ISERROR(VLOOKUP($A26,'Základní kolo'!$A$7:$M$206,11,FALSE)),"",VLOOKUP($A26,'Základní kolo'!$A$7:$M$206,11,FALSE))</f>
        <v>NP</v>
      </c>
      <c r="I26" s="45">
        <f>IF(ISERROR(VLOOKUP($A26,'Základní kolo'!$A$7:$M$206,12,FALSE)),"",VLOOKUP($A26,'Základní kolo'!$A$7:$M$206,12,FALSE))</f>
        <v>20.17</v>
      </c>
      <c r="J26" s="46">
        <f>IF(ISERROR(VLOOKUP($A26,'Základní kolo'!$A$7:$M$206,13,FALSE)),"",VLOOKUP($A26,'Základní kolo'!$A$7:$M$206,13,FALSE))</f>
        <v>20.17</v>
      </c>
    </row>
    <row r="27" spans="1:10" s="5" customFormat="1" ht="12.75">
      <c r="A27" s="5">
        <v>21</v>
      </c>
      <c r="B27" s="41">
        <f>IF(ISERROR(VLOOKUP($A27,'Základní kolo'!$A$7:$M$206,5,FALSE)),"",VLOOKUP($A27,'Základní kolo'!$A$7:$M$206,5,FALSE))</f>
        <v>21</v>
      </c>
      <c r="C27" s="42">
        <f>IF(ISERROR(VLOOKUP($A27,'Základní kolo'!$A$7:$M$206,6,FALSE)),"",VLOOKUP($A27,'Základní kolo'!$A$7:$M$206,6,FALSE))</f>
        <v>109</v>
      </c>
      <c r="D27" s="43">
        <f>IF(ISERROR(VLOOKUP($A27,'Základní kolo'!$A$7:$M$206,7,FALSE)),"",VLOOKUP($A27,'Základní kolo'!$A$7:$M$206,7,FALSE))</f>
        <v>38402</v>
      </c>
      <c r="E27" s="44" t="str">
        <f>IF(ISERROR(VLOOKUP($A27,'Základní kolo'!$A$7:$M$206,8,FALSE)),"",VLOOKUP($A27,'Základní kolo'!$A$7:$M$206,8,FALSE))</f>
        <v>Muziková Vendula</v>
      </c>
      <c r="F27" s="43">
        <f>IF(ISERROR(VLOOKUP($A27,'Základní kolo'!$A$7:$M$206,9,FALSE)),"",VLOOKUP($A27,'Základní kolo'!$A$7:$M$206,9,FALSE))</f>
        <v>2002</v>
      </c>
      <c r="G27" s="44" t="str">
        <f>IF(ISERROR(VLOOKUP($A27,'Základní kolo'!$A$7:$M$206,10,FALSE)),"",VLOOKUP($A27,'Základní kolo'!$A$7:$M$206,10,FALSE))</f>
        <v>Křížkový Újezdec</v>
      </c>
      <c r="H27" s="45">
        <f>IF(ISERROR(VLOOKUP($A27,'Základní kolo'!$A$7:$M$206,11,FALSE)),"",VLOOKUP($A27,'Základní kolo'!$A$7:$M$206,11,FALSE))</f>
        <v>20.3</v>
      </c>
      <c r="I27" s="45">
        <f>IF(ISERROR(VLOOKUP($A27,'Základní kolo'!$A$7:$M$206,12,FALSE)),"",VLOOKUP($A27,'Základní kolo'!$A$7:$M$206,12,FALSE))</f>
        <v>20.21</v>
      </c>
      <c r="J27" s="46">
        <f>IF(ISERROR(VLOOKUP($A27,'Základní kolo'!$A$7:$M$206,13,FALSE)),"",VLOOKUP($A27,'Základní kolo'!$A$7:$M$206,13,FALSE))</f>
        <v>20.21</v>
      </c>
    </row>
    <row r="28" spans="1:10" s="5" customFormat="1" ht="12.75">
      <c r="A28" s="5">
        <v>22</v>
      </c>
      <c r="B28" s="41">
        <f>IF(ISERROR(VLOOKUP($A28,'Základní kolo'!$A$7:$M$206,5,FALSE)),"",VLOOKUP($A28,'Základní kolo'!$A$7:$M$206,5,FALSE))</f>
        <v>22</v>
      </c>
      <c r="C28" s="42">
        <f>IF(ISERROR(VLOOKUP($A28,'Základní kolo'!$A$7:$M$206,6,FALSE)),"",VLOOKUP($A28,'Základní kolo'!$A$7:$M$206,6,FALSE))</f>
        <v>32</v>
      </c>
      <c r="D28" s="43">
        <f>IF(ISERROR(VLOOKUP($A28,'Základní kolo'!$A$7:$M$206,7,FALSE)),"",VLOOKUP($A28,'Základní kolo'!$A$7:$M$206,7,FALSE))</f>
        <v>26162</v>
      </c>
      <c r="E28" s="44" t="str">
        <f>IF(ISERROR(VLOOKUP($A28,'Základní kolo'!$A$7:$M$206,8,FALSE)),"",VLOOKUP($A28,'Základní kolo'!$A$7:$M$206,8,FALSE))</f>
        <v>Kalová Markéta</v>
      </c>
      <c r="F28" s="43">
        <f>IF(ISERROR(VLOOKUP($A28,'Základní kolo'!$A$7:$M$206,9,FALSE)),"",VLOOKUP($A28,'Základní kolo'!$A$7:$M$206,9,FALSE))</f>
        <v>2001</v>
      </c>
      <c r="G28" s="44" t="str">
        <f>IF(ISERROR(VLOOKUP($A28,'Základní kolo'!$A$7:$M$206,10,FALSE)),"",VLOOKUP($A28,'Základní kolo'!$A$7:$M$206,10,FALSE))</f>
        <v>Těrlicko-Hradiště</v>
      </c>
      <c r="H28" s="45">
        <f>IF(ISERROR(VLOOKUP($A28,'Základní kolo'!$A$7:$M$206,11,FALSE)),"",VLOOKUP($A28,'Základní kolo'!$A$7:$M$206,11,FALSE))</f>
        <v>20.21</v>
      </c>
      <c r="I28" s="45">
        <f>IF(ISERROR(VLOOKUP($A28,'Základní kolo'!$A$7:$M$206,12,FALSE)),"",VLOOKUP($A28,'Základní kolo'!$A$7:$M$206,12,FALSE))</f>
        <v>20.83</v>
      </c>
      <c r="J28" s="46">
        <f>IF(ISERROR(VLOOKUP($A28,'Základní kolo'!$A$7:$M$206,13,FALSE)),"",VLOOKUP($A28,'Základní kolo'!$A$7:$M$206,13,FALSE))</f>
        <v>20.21</v>
      </c>
    </row>
    <row r="29" spans="1:10" s="5" customFormat="1" ht="12.75">
      <c r="A29" s="5">
        <v>23</v>
      </c>
      <c r="B29" s="41">
        <f>IF(ISERROR(VLOOKUP($A29,'Základní kolo'!$A$7:$M$206,5,FALSE)),"",VLOOKUP($A29,'Základní kolo'!$A$7:$M$206,5,FALSE))</f>
        <v>23</v>
      </c>
      <c r="C29" s="42">
        <f>IF(ISERROR(VLOOKUP($A29,'Základní kolo'!$A$7:$M$206,6,FALSE)),"",VLOOKUP($A29,'Základní kolo'!$A$7:$M$206,6,FALSE))</f>
        <v>4</v>
      </c>
      <c r="D29" s="43">
        <f>IF(ISERROR(VLOOKUP($A29,'Základní kolo'!$A$7:$M$206,7,FALSE)),"",VLOOKUP($A29,'Základní kolo'!$A$7:$M$206,7,FALSE))</f>
        <v>52552</v>
      </c>
      <c r="E29" s="44" t="str">
        <f>IF(ISERROR(VLOOKUP($A29,'Základní kolo'!$A$7:$M$206,8,FALSE)),"",VLOOKUP($A29,'Základní kolo'!$A$7:$M$206,8,FALSE))</f>
        <v>Martynková Gabriela</v>
      </c>
      <c r="F29" s="43">
        <f>IF(ISERROR(VLOOKUP($A29,'Základní kolo'!$A$7:$M$206,9,FALSE)),"",VLOOKUP($A29,'Základní kolo'!$A$7:$M$206,9,FALSE))</f>
        <v>2001</v>
      </c>
      <c r="G29" s="44" t="str">
        <f>IF(ISERROR(VLOOKUP($A29,'Základní kolo'!$A$7:$M$206,10,FALSE)),"",VLOOKUP($A29,'Základní kolo'!$A$7:$M$206,10,FALSE))</f>
        <v>Český Těšín-Stanislavice</v>
      </c>
      <c r="H29" s="45">
        <f>IF(ISERROR(VLOOKUP($A29,'Základní kolo'!$A$7:$M$206,11,FALSE)),"",VLOOKUP($A29,'Základní kolo'!$A$7:$M$206,11,FALSE))</f>
        <v>20.28</v>
      </c>
      <c r="I29" s="45">
        <f>IF(ISERROR(VLOOKUP($A29,'Základní kolo'!$A$7:$M$206,12,FALSE)),"",VLOOKUP($A29,'Základní kolo'!$A$7:$M$206,12,FALSE))</f>
        <v>0</v>
      </c>
      <c r="J29" s="46">
        <f>IF(ISERROR(VLOOKUP($A29,'Základní kolo'!$A$7:$M$206,13,FALSE)),"",VLOOKUP($A29,'Základní kolo'!$A$7:$M$206,13,FALSE))</f>
        <v>20.28</v>
      </c>
    </row>
    <row r="30" spans="1:10" s="5" customFormat="1" ht="12.75">
      <c r="A30" s="5">
        <v>24</v>
      </c>
      <c r="B30" s="41">
        <f>IF(ISERROR(VLOOKUP($A30,'Základní kolo'!$A$7:$M$206,5,FALSE)),"",VLOOKUP($A30,'Základní kolo'!$A$7:$M$206,5,FALSE))</f>
        <v>24</v>
      </c>
      <c r="C30" s="42">
        <f>IF(ISERROR(VLOOKUP($A30,'Základní kolo'!$A$7:$M$206,6,FALSE)),"",VLOOKUP($A30,'Základní kolo'!$A$7:$M$206,6,FALSE))</f>
        <v>66</v>
      </c>
      <c r="D30" s="43">
        <f>IF(ISERROR(VLOOKUP($A30,'Základní kolo'!$A$7:$M$206,7,FALSE)),"",VLOOKUP($A30,'Základní kolo'!$A$7:$M$206,7,FALSE))</f>
        <v>29282</v>
      </c>
      <c r="E30" s="44" t="str">
        <f>IF(ISERROR(VLOOKUP($A30,'Základní kolo'!$A$7:$M$206,8,FALSE)),"",VLOOKUP($A30,'Základní kolo'!$A$7:$M$206,8,FALSE))</f>
        <v>Andrlíková Marie</v>
      </c>
      <c r="F30" s="43">
        <f>IF(ISERROR(VLOOKUP($A30,'Základní kolo'!$A$7:$M$206,9,FALSE)),"",VLOOKUP($A30,'Základní kolo'!$A$7:$M$206,9,FALSE))</f>
        <v>2001</v>
      </c>
      <c r="G30" s="44" t="str">
        <f>IF(ISERROR(VLOOKUP($A30,'Základní kolo'!$A$7:$M$206,10,FALSE)),"",VLOOKUP($A30,'Základní kolo'!$A$7:$M$206,10,FALSE))</f>
        <v>Kamenec</v>
      </c>
      <c r="H30" s="45">
        <f>IF(ISERROR(VLOOKUP($A30,'Základní kolo'!$A$7:$M$206,11,FALSE)),"",VLOOKUP($A30,'Základní kolo'!$A$7:$M$206,11,FALSE))</f>
        <v>35.91</v>
      </c>
      <c r="I30" s="45">
        <f>IF(ISERROR(VLOOKUP($A30,'Základní kolo'!$A$7:$M$206,12,FALSE)),"",VLOOKUP($A30,'Základní kolo'!$A$7:$M$206,12,FALSE))</f>
        <v>20.34</v>
      </c>
      <c r="J30" s="46">
        <f>IF(ISERROR(VLOOKUP($A30,'Základní kolo'!$A$7:$M$206,13,FALSE)),"",VLOOKUP($A30,'Základní kolo'!$A$7:$M$206,13,FALSE))</f>
        <v>20.34</v>
      </c>
    </row>
    <row r="31" spans="1:10" s="5" customFormat="1" ht="12.75">
      <c r="A31" s="5">
        <v>25</v>
      </c>
      <c r="B31" s="41">
        <f>IF(ISERROR(VLOOKUP($A31,'Základní kolo'!$A$7:$M$206,5,FALSE)),"",VLOOKUP($A31,'Základní kolo'!$A$7:$M$206,5,FALSE))</f>
        <v>25</v>
      </c>
      <c r="C31" s="42">
        <f>IF(ISERROR(VLOOKUP($A31,'Základní kolo'!$A$7:$M$206,6,FALSE)),"",VLOOKUP($A31,'Základní kolo'!$A$7:$M$206,6,FALSE))</f>
        <v>112</v>
      </c>
      <c r="D31" s="43">
        <f>IF(ISERROR(VLOOKUP($A31,'Základní kolo'!$A$7:$M$206,7,FALSE)),"",VLOOKUP($A31,'Základní kolo'!$A$7:$M$206,7,FALSE))</f>
        <v>52082</v>
      </c>
      <c r="E31" s="44" t="str">
        <f>IF(ISERROR(VLOOKUP($A31,'Základní kolo'!$A$7:$M$206,8,FALSE)),"",VLOOKUP($A31,'Základní kolo'!$A$7:$M$206,8,FALSE))</f>
        <v>Bejšovcová Markéta</v>
      </c>
      <c r="F31" s="43">
        <f>IF(ISERROR(VLOOKUP($A31,'Základní kolo'!$A$7:$M$206,9,FALSE)),"",VLOOKUP($A31,'Základní kolo'!$A$7:$M$206,9,FALSE))</f>
        <v>2002</v>
      </c>
      <c r="G31" s="44" t="str">
        <f>IF(ISERROR(VLOOKUP($A31,'Základní kolo'!$A$7:$M$206,10,FALSE)),"",VLOOKUP($A31,'Základní kolo'!$A$7:$M$206,10,FALSE))</f>
        <v>Počepice</v>
      </c>
      <c r="H31" s="45">
        <f>IF(ISERROR(VLOOKUP($A31,'Základní kolo'!$A$7:$M$206,11,FALSE)),"",VLOOKUP($A31,'Základní kolo'!$A$7:$M$206,11,FALSE))</f>
        <v>20.43</v>
      </c>
      <c r="I31" s="45">
        <f>IF(ISERROR(VLOOKUP($A31,'Základní kolo'!$A$7:$M$206,12,FALSE)),"",VLOOKUP($A31,'Základní kolo'!$A$7:$M$206,12,FALSE))</f>
        <v>20.98</v>
      </c>
      <c r="J31" s="46">
        <f>IF(ISERROR(VLOOKUP($A31,'Základní kolo'!$A$7:$M$206,13,FALSE)),"",VLOOKUP($A31,'Základní kolo'!$A$7:$M$206,13,FALSE))</f>
        <v>20.43</v>
      </c>
    </row>
    <row r="32" spans="1:10" s="5" customFormat="1" ht="12.75">
      <c r="A32" s="5">
        <v>26</v>
      </c>
      <c r="B32" s="41">
        <f>IF(ISERROR(VLOOKUP($A32,'Základní kolo'!$A$7:$M$206,5,FALSE)),"",VLOOKUP($A32,'Základní kolo'!$A$7:$M$206,5,FALSE))</f>
        <v>26</v>
      </c>
      <c r="C32" s="42">
        <f>IF(ISERROR(VLOOKUP($A32,'Základní kolo'!$A$7:$M$206,6,FALSE)),"",VLOOKUP($A32,'Základní kolo'!$A$7:$M$206,6,FALSE))</f>
        <v>57</v>
      </c>
      <c r="D32" s="43">
        <f>IF(ISERROR(VLOOKUP($A32,'Základní kolo'!$A$7:$M$206,7,FALSE)),"",VLOOKUP($A32,'Základní kolo'!$A$7:$M$206,7,FALSE))</f>
        <v>33272</v>
      </c>
      <c r="E32" s="44" t="str">
        <f>IF(ISERROR(VLOOKUP($A32,'Základní kolo'!$A$7:$M$206,8,FALSE)),"",VLOOKUP($A32,'Základní kolo'!$A$7:$M$206,8,FALSE))</f>
        <v>Šůstalová Kateřina</v>
      </c>
      <c r="F32" s="43">
        <f>IF(ISERROR(VLOOKUP($A32,'Základní kolo'!$A$7:$M$206,9,FALSE)),"",VLOOKUP($A32,'Základní kolo'!$A$7:$M$206,9,FALSE))</f>
        <v>2002</v>
      </c>
      <c r="G32" s="44" t="str">
        <f>IF(ISERROR(VLOOKUP($A32,'Základní kolo'!$A$7:$M$206,10,FALSE)),"",VLOOKUP($A32,'Základní kolo'!$A$7:$M$206,10,FALSE))</f>
        <v>Býškovice</v>
      </c>
      <c r="H32" s="45">
        <f>IF(ISERROR(VLOOKUP($A32,'Základní kolo'!$A$7:$M$206,11,FALSE)),"",VLOOKUP($A32,'Základní kolo'!$A$7:$M$206,11,FALSE))</f>
        <v>21.06</v>
      </c>
      <c r="I32" s="45">
        <f>IF(ISERROR(VLOOKUP($A32,'Základní kolo'!$A$7:$M$206,12,FALSE)),"",VLOOKUP($A32,'Základní kolo'!$A$7:$M$206,12,FALSE))</f>
        <v>20.46</v>
      </c>
      <c r="J32" s="46">
        <f>IF(ISERROR(VLOOKUP($A32,'Základní kolo'!$A$7:$M$206,13,FALSE)),"",VLOOKUP($A32,'Základní kolo'!$A$7:$M$206,13,FALSE))</f>
        <v>20.46</v>
      </c>
    </row>
    <row r="33" spans="1:10" s="5" customFormat="1" ht="12.75">
      <c r="A33" s="5">
        <v>27</v>
      </c>
      <c r="B33" s="41">
        <f>IF(ISERROR(VLOOKUP($A33,'Základní kolo'!$A$7:$M$206,5,FALSE)),"",VLOOKUP($A33,'Základní kolo'!$A$7:$M$206,5,FALSE))</f>
        <v>27</v>
      </c>
      <c r="C33" s="42">
        <f>IF(ISERROR(VLOOKUP($A33,'Základní kolo'!$A$7:$M$206,6,FALSE)),"",VLOOKUP($A33,'Základní kolo'!$A$7:$M$206,6,FALSE))</f>
        <v>12</v>
      </c>
      <c r="D33" s="43">
        <f>IF(ISERROR(VLOOKUP($A33,'Základní kolo'!$A$7:$M$206,7,FALSE)),"",VLOOKUP($A33,'Základní kolo'!$A$7:$M$206,7,FALSE))</f>
        <v>31062</v>
      </c>
      <c r="E33" s="44" t="str">
        <f>IF(ISERROR(VLOOKUP($A33,'Základní kolo'!$A$7:$M$206,8,FALSE)),"",VLOOKUP($A33,'Základní kolo'!$A$7:$M$206,8,FALSE))</f>
        <v>Kučerová Hana</v>
      </c>
      <c r="F33" s="43">
        <f>IF(ISERROR(VLOOKUP($A33,'Základní kolo'!$A$7:$M$206,9,FALSE)),"",VLOOKUP($A33,'Základní kolo'!$A$7:$M$206,9,FALSE))</f>
        <v>2002</v>
      </c>
      <c r="G33" s="44" t="str">
        <f>IF(ISERROR(VLOOKUP($A33,'Základní kolo'!$A$7:$M$206,10,FALSE)),"",VLOOKUP($A33,'Základní kolo'!$A$7:$M$206,10,FALSE))</f>
        <v>Kojetice</v>
      </c>
      <c r="H33" s="45">
        <f>IF(ISERROR(VLOOKUP($A33,'Základní kolo'!$A$7:$M$206,11,FALSE)),"",VLOOKUP($A33,'Základní kolo'!$A$7:$M$206,11,FALSE))</f>
        <v>20.91</v>
      </c>
      <c r="I33" s="45">
        <f>IF(ISERROR(VLOOKUP($A33,'Základní kolo'!$A$7:$M$206,12,FALSE)),"",VLOOKUP($A33,'Základní kolo'!$A$7:$M$206,12,FALSE))</f>
        <v>20.47</v>
      </c>
      <c r="J33" s="46">
        <f>IF(ISERROR(VLOOKUP($A33,'Základní kolo'!$A$7:$M$206,13,FALSE)),"",VLOOKUP($A33,'Základní kolo'!$A$7:$M$206,13,FALSE))</f>
        <v>20.47</v>
      </c>
    </row>
    <row r="34" spans="1:10" s="5" customFormat="1" ht="12.75">
      <c r="A34" s="5">
        <v>28</v>
      </c>
      <c r="B34" s="41">
        <f>IF(ISERROR(VLOOKUP($A34,'Základní kolo'!$A$7:$M$206,5,FALSE)),"",VLOOKUP($A34,'Základní kolo'!$A$7:$M$206,5,FALSE))</f>
        <v>28</v>
      </c>
      <c r="C34" s="42">
        <f>IF(ISERROR(VLOOKUP($A34,'Základní kolo'!$A$7:$M$206,6,FALSE)),"",VLOOKUP($A34,'Základní kolo'!$A$7:$M$206,6,FALSE))</f>
        <v>78</v>
      </c>
      <c r="D34" s="43">
        <f>IF(ISERROR(VLOOKUP($A34,'Základní kolo'!$A$7:$M$206,7,FALSE)),"",VLOOKUP($A34,'Základní kolo'!$A$7:$M$206,7,FALSE))</f>
        <v>20052</v>
      </c>
      <c r="E34" s="44" t="str">
        <f>IF(ISERROR(VLOOKUP($A34,'Základní kolo'!$A$7:$M$206,8,FALSE)),"",VLOOKUP($A34,'Základní kolo'!$A$7:$M$206,8,FALSE))</f>
        <v>Martínková Michaela</v>
      </c>
      <c r="F34" s="43">
        <f>IF(ISERROR(VLOOKUP($A34,'Základní kolo'!$A$7:$M$206,9,FALSE)),"",VLOOKUP($A34,'Základní kolo'!$A$7:$M$206,9,FALSE))</f>
        <v>2001</v>
      </c>
      <c r="G34" s="44" t="str">
        <f>IF(ISERROR(VLOOKUP($A34,'Základní kolo'!$A$7:$M$206,10,FALSE)),"",VLOOKUP($A34,'Základní kolo'!$A$7:$M$206,10,FALSE))</f>
        <v>Bozkov</v>
      </c>
      <c r="H34" s="45">
        <f>IF(ISERROR(VLOOKUP($A34,'Základní kolo'!$A$7:$M$206,11,FALSE)),"",VLOOKUP($A34,'Základní kolo'!$A$7:$M$206,11,FALSE))</f>
        <v>20.49</v>
      </c>
      <c r="I34" s="45">
        <f>IF(ISERROR(VLOOKUP($A34,'Základní kolo'!$A$7:$M$206,12,FALSE)),"",VLOOKUP($A34,'Základní kolo'!$A$7:$M$206,12,FALSE))</f>
        <v>20.55</v>
      </c>
      <c r="J34" s="46">
        <f>IF(ISERROR(VLOOKUP($A34,'Základní kolo'!$A$7:$M$206,13,FALSE)),"",VLOOKUP($A34,'Základní kolo'!$A$7:$M$206,13,FALSE))</f>
        <v>20.49</v>
      </c>
    </row>
    <row r="35" spans="1:10" s="5" customFormat="1" ht="12.75">
      <c r="A35" s="5">
        <v>29</v>
      </c>
      <c r="B35" s="41">
        <f>IF(ISERROR(VLOOKUP($A35,'Základní kolo'!$A$7:$M$206,5,FALSE)),"",VLOOKUP($A35,'Základní kolo'!$A$7:$M$206,5,FALSE))</f>
        <v>29</v>
      </c>
      <c r="C35" s="42">
        <f>IF(ISERROR(VLOOKUP($A35,'Základní kolo'!$A$7:$M$206,6,FALSE)),"",VLOOKUP($A35,'Základní kolo'!$A$7:$M$206,6,FALSE))</f>
        <v>6</v>
      </c>
      <c r="D35" s="43">
        <f>IF(ISERROR(VLOOKUP($A35,'Základní kolo'!$A$7:$M$206,7,FALSE)),"",VLOOKUP($A35,'Základní kolo'!$A$7:$M$206,7,FALSE))</f>
        <v>31282</v>
      </c>
      <c r="E35" s="44" t="str">
        <f>IF(ISERROR(VLOOKUP($A35,'Základní kolo'!$A$7:$M$206,8,FALSE)),"",VLOOKUP($A35,'Základní kolo'!$A$7:$M$206,8,FALSE))</f>
        <v>Uvírová Kristýna</v>
      </c>
      <c r="F35" s="43">
        <f>IF(ISERROR(VLOOKUP($A35,'Základní kolo'!$A$7:$M$206,9,FALSE)),"",VLOOKUP($A35,'Základní kolo'!$A$7:$M$206,9,FALSE))</f>
        <v>2001</v>
      </c>
      <c r="G35" s="44" t="str">
        <f>IF(ISERROR(VLOOKUP($A35,'Základní kolo'!$A$7:$M$206,10,FALSE)),"",VLOOKUP($A35,'Základní kolo'!$A$7:$M$206,10,FALSE))</f>
        <v>Dolní Životice</v>
      </c>
      <c r="H35" s="45">
        <f>IF(ISERROR(VLOOKUP($A35,'Základní kolo'!$A$7:$M$206,11,FALSE)),"",VLOOKUP($A35,'Základní kolo'!$A$7:$M$206,11,FALSE))</f>
        <v>20.53</v>
      </c>
      <c r="I35" s="45">
        <f>IF(ISERROR(VLOOKUP($A35,'Základní kolo'!$A$7:$M$206,12,FALSE)),"",VLOOKUP($A35,'Základní kolo'!$A$7:$M$206,12,FALSE))</f>
        <v>23.9</v>
      </c>
      <c r="J35" s="46">
        <f>IF(ISERROR(VLOOKUP($A35,'Základní kolo'!$A$7:$M$206,13,FALSE)),"",VLOOKUP($A35,'Základní kolo'!$A$7:$M$206,13,FALSE))</f>
        <v>20.53</v>
      </c>
    </row>
    <row r="36" spans="1:10" s="5" customFormat="1" ht="12.75">
      <c r="A36" s="5">
        <v>30</v>
      </c>
      <c r="B36" s="41">
        <f>IF(ISERROR(VLOOKUP($A36,'Základní kolo'!$A$7:$M$206,5,FALSE)),"",VLOOKUP($A36,'Základní kolo'!$A$7:$M$206,5,FALSE))</f>
        <v>30</v>
      </c>
      <c r="C36" s="42">
        <f>IF(ISERROR(VLOOKUP($A36,'Základní kolo'!$A$7:$M$206,6,FALSE)),"",VLOOKUP($A36,'Základní kolo'!$A$7:$M$206,6,FALSE))</f>
        <v>36</v>
      </c>
      <c r="D36" s="43">
        <f>IF(ISERROR(VLOOKUP($A36,'Základní kolo'!$A$7:$M$206,7,FALSE)),"",VLOOKUP($A36,'Základní kolo'!$A$7:$M$206,7,FALSE))</f>
        <v>18932</v>
      </c>
      <c r="E36" s="44" t="str">
        <f>IF(ISERROR(VLOOKUP($A36,'Základní kolo'!$A$7:$M$206,8,FALSE)),"",VLOOKUP($A36,'Základní kolo'!$A$7:$M$206,8,FALSE))</f>
        <v>Jonášová Tereza</v>
      </c>
      <c r="F36" s="43">
        <f>IF(ISERROR(VLOOKUP($A36,'Základní kolo'!$A$7:$M$206,9,FALSE)),"",VLOOKUP($A36,'Základní kolo'!$A$7:$M$206,9,FALSE))</f>
        <v>2001</v>
      </c>
      <c r="G36" s="44" t="str">
        <f>IF(ISERROR(VLOOKUP($A36,'Základní kolo'!$A$7:$M$206,10,FALSE)),"",VLOOKUP($A36,'Základní kolo'!$A$7:$M$206,10,FALSE))</f>
        <v>Skuteč</v>
      </c>
      <c r="H36" s="45">
        <f>IF(ISERROR(VLOOKUP($A36,'Základní kolo'!$A$7:$M$206,11,FALSE)),"",VLOOKUP($A36,'Základní kolo'!$A$7:$M$206,11,FALSE))</f>
        <v>27.74</v>
      </c>
      <c r="I36" s="45">
        <f>IF(ISERROR(VLOOKUP($A36,'Základní kolo'!$A$7:$M$206,12,FALSE)),"",VLOOKUP($A36,'Základní kolo'!$A$7:$M$206,12,FALSE))</f>
        <v>20.8</v>
      </c>
      <c r="J36" s="46">
        <f>IF(ISERROR(VLOOKUP($A36,'Základní kolo'!$A$7:$M$206,13,FALSE)),"",VLOOKUP($A36,'Základní kolo'!$A$7:$M$206,13,FALSE))</f>
        <v>20.8</v>
      </c>
    </row>
    <row r="37" spans="1:10" s="5" customFormat="1" ht="12.75">
      <c r="A37" s="5">
        <v>31</v>
      </c>
      <c r="B37" s="41">
        <f>IF(ISERROR(VLOOKUP($A37,'Základní kolo'!$A$7:$M$206,5,FALSE)),"",VLOOKUP($A37,'Základní kolo'!$A$7:$M$206,5,FALSE))</f>
        <v>31</v>
      </c>
      <c r="C37" s="42">
        <f>IF(ISERROR(VLOOKUP($A37,'Základní kolo'!$A$7:$M$206,6,FALSE)),"",VLOOKUP($A37,'Základní kolo'!$A$7:$M$206,6,FALSE))</f>
        <v>120</v>
      </c>
      <c r="D37" s="43">
        <f>IF(ISERROR(VLOOKUP($A37,'Základní kolo'!$A$7:$M$206,7,FALSE)),"",VLOOKUP($A37,'Základní kolo'!$A$7:$M$206,7,FALSE))</f>
        <v>25032</v>
      </c>
      <c r="E37" s="44" t="str">
        <f>IF(ISERROR(VLOOKUP($A37,'Základní kolo'!$A$7:$M$206,8,FALSE)),"",VLOOKUP($A37,'Základní kolo'!$A$7:$M$206,8,FALSE))</f>
        <v>Dočekalová Hana</v>
      </c>
      <c r="F37" s="43">
        <f>IF(ISERROR(VLOOKUP($A37,'Základní kolo'!$A$7:$M$206,9,FALSE)),"",VLOOKUP($A37,'Základní kolo'!$A$7:$M$206,9,FALSE))</f>
        <v>2001</v>
      </c>
      <c r="G37" s="44" t="str">
        <f>IF(ISERROR(VLOOKUP($A37,'Základní kolo'!$A$7:$M$206,10,FALSE)),"",VLOOKUP($A37,'Základní kolo'!$A$7:$M$206,10,FALSE))</f>
        <v>Sobíňov</v>
      </c>
      <c r="H37" s="45">
        <f>IF(ISERROR(VLOOKUP($A37,'Základní kolo'!$A$7:$M$206,11,FALSE)),"",VLOOKUP($A37,'Základní kolo'!$A$7:$M$206,11,FALSE))</f>
        <v>23.15</v>
      </c>
      <c r="I37" s="45">
        <f>IF(ISERROR(VLOOKUP($A37,'Základní kolo'!$A$7:$M$206,12,FALSE)),"",VLOOKUP($A37,'Základní kolo'!$A$7:$M$206,12,FALSE))</f>
        <v>20.86</v>
      </c>
      <c r="J37" s="46">
        <f>IF(ISERROR(VLOOKUP($A37,'Základní kolo'!$A$7:$M$206,13,FALSE)),"",VLOOKUP($A37,'Základní kolo'!$A$7:$M$206,13,FALSE))</f>
        <v>20.86</v>
      </c>
    </row>
    <row r="38" spans="1:10" s="5" customFormat="1" ht="12.75">
      <c r="A38" s="5">
        <v>32</v>
      </c>
      <c r="B38" s="41">
        <f>IF(ISERROR(VLOOKUP($A38,'Základní kolo'!$A$7:$M$206,5,FALSE)),"",VLOOKUP($A38,'Základní kolo'!$A$7:$M$206,5,FALSE))</f>
        <v>32</v>
      </c>
      <c r="C38" s="42">
        <f>IF(ISERROR(VLOOKUP($A38,'Základní kolo'!$A$7:$M$206,6,FALSE)),"",VLOOKUP($A38,'Základní kolo'!$A$7:$M$206,6,FALSE))</f>
        <v>117</v>
      </c>
      <c r="D38" s="43">
        <f>IF(ISERROR(VLOOKUP($A38,'Základní kolo'!$A$7:$M$206,7,FALSE)),"",VLOOKUP($A38,'Základní kolo'!$A$7:$M$206,7,FALSE))</f>
        <v>31862</v>
      </c>
      <c r="E38" s="44" t="str">
        <f>IF(ISERROR(VLOOKUP($A38,'Základní kolo'!$A$7:$M$206,8,FALSE)),"",VLOOKUP($A38,'Základní kolo'!$A$7:$M$206,8,FALSE))</f>
        <v>Jirasová Anita</v>
      </c>
      <c r="F38" s="43">
        <f>IF(ISERROR(VLOOKUP($A38,'Základní kolo'!$A$7:$M$206,9,FALSE)),"",VLOOKUP($A38,'Základní kolo'!$A$7:$M$206,9,FALSE))</f>
        <v>2002</v>
      </c>
      <c r="G38" s="44" t="str">
        <f>IF(ISERROR(VLOOKUP($A38,'Základní kolo'!$A$7:$M$206,10,FALSE)),"",VLOOKUP($A38,'Základní kolo'!$A$7:$M$206,10,FALSE))</f>
        <v>Praha-Řeporyje</v>
      </c>
      <c r="H38" s="45">
        <f>IF(ISERROR(VLOOKUP($A38,'Základní kolo'!$A$7:$M$206,11,FALSE)),"",VLOOKUP($A38,'Základní kolo'!$A$7:$M$206,11,FALSE))</f>
        <v>22.32</v>
      </c>
      <c r="I38" s="45">
        <f>IF(ISERROR(VLOOKUP($A38,'Základní kolo'!$A$7:$M$206,12,FALSE)),"",VLOOKUP($A38,'Základní kolo'!$A$7:$M$206,12,FALSE))</f>
        <v>21.08</v>
      </c>
      <c r="J38" s="46">
        <f>IF(ISERROR(VLOOKUP($A38,'Základní kolo'!$A$7:$M$206,13,FALSE)),"",VLOOKUP($A38,'Základní kolo'!$A$7:$M$206,13,FALSE))</f>
        <v>21.08</v>
      </c>
    </row>
    <row r="39" spans="1:10" s="5" customFormat="1" ht="12.75">
      <c r="A39" s="5">
        <v>33</v>
      </c>
      <c r="B39" s="41">
        <f>IF(ISERROR(VLOOKUP($A39,'Základní kolo'!$A$7:$M$206,5,FALSE)),"",VLOOKUP($A39,'Základní kolo'!$A$7:$M$206,5,FALSE))</f>
        <v>33</v>
      </c>
      <c r="C39" s="42">
        <f>IF(ISERROR(VLOOKUP($A39,'Základní kolo'!$A$7:$M$206,6,FALSE)),"",VLOOKUP($A39,'Základní kolo'!$A$7:$M$206,6,FALSE))</f>
        <v>85</v>
      </c>
      <c r="D39" s="43">
        <f>IF(ISERROR(VLOOKUP($A39,'Základní kolo'!$A$7:$M$206,7,FALSE)),"",VLOOKUP($A39,'Základní kolo'!$A$7:$M$206,7,FALSE))</f>
        <v>37692</v>
      </c>
      <c r="E39" s="44" t="str">
        <f>IF(ISERROR(VLOOKUP($A39,'Základní kolo'!$A$7:$M$206,8,FALSE)),"",VLOOKUP($A39,'Základní kolo'!$A$7:$M$206,8,FALSE))</f>
        <v>Svitáková Barbora</v>
      </c>
      <c r="F39" s="43">
        <f>IF(ISERROR(VLOOKUP($A39,'Základní kolo'!$A$7:$M$206,9,FALSE)),"",VLOOKUP($A39,'Základní kolo'!$A$7:$M$206,9,FALSE))</f>
        <v>2001</v>
      </c>
      <c r="G39" s="44" t="str">
        <f>IF(ISERROR(VLOOKUP($A39,'Základní kolo'!$A$7:$M$206,10,FALSE)),"",VLOOKUP($A39,'Základní kolo'!$A$7:$M$206,10,FALSE))</f>
        <v>Chlumčany</v>
      </c>
      <c r="H39" s="45">
        <f>IF(ISERROR(VLOOKUP($A39,'Základní kolo'!$A$7:$M$206,11,FALSE)),"",VLOOKUP($A39,'Základní kolo'!$A$7:$M$206,11,FALSE))</f>
        <v>21.08</v>
      </c>
      <c r="I39" s="45">
        <f>IF(ISERROR(VLOOKUP($A39,'Základní kolo'!$A$7:$M$206,12,FALSE)),"",VLOOKUP($A39,'Základní kolo'!$A$7:$M$206,12,FALSE))</f>
        <v>24.69</v>
      </c>
      <c r="J39" s="46">
        <f>IF(ISERROR(VLOOKUP($A39,'Základní kolo'!$A$7:$M$206,13,FALSE)),"",VLOOKUP($A39,'Základní kolo'!$A$7:$M$206,13,FALSE))</f>
        <v>21.08</v>
      </c>
    </row>
    <row r="40" spans="1:10" s="5" customFormat="1" ht="12.75">
      <c r="A40" s="5">
        <v>34</v>
      </c>
      <c r="B40" s="41">
        <f>IF(ISERROR(VLOOKUP($A40,'Základní kolo'!$A$7:$M$206,5,FALSE)),"",VLOOKUP($A40,'Základní kolo'!$A$7:$M$206,5,FALSE))</f>
        <v>34</v>
      </c>
      <c r="C40" s="42">
        <f>IF(ISERROR(VLOOKUP($A40,'Základní kolo'!$A$7:$M$206,6,FALSE)),"",VLOOKUP($A40,'Základní kolo'!$A$7:$M$206,6,FALSE))</f>
        <v>17</v>
      </c>
      <c r="D40" s="43">
        <f>IF(ISERROR(VLOOKUP($A40,'Základní kolo'!$A$7:$M$206,7,FALSE)),"",VLOOKUP($A40,'Základní kolo'!$A$7:$M$206,7,FALSE))</f>
        <v>15622</v>
      </c>
      <c r="E40" s="44" t="str">
        <f>IF(ISERROR(VLOOKUP($A40,'Základní kolo'!$A$7:$M$206,8,FALSE)),"",VLOOKUP($A40,'Základní kolo'!$A$7:$M$206,8,FALSE))</f>
        <v>Krejčí Kamila</v>
      </c>
      <c r="F40" s="43">
        <f>IF(ISERROR(VLOOKUP($A40,'Základní kolo'!$A$7:$M$206,9,FALSE)),"",VLOOKUP($A40,'Základní kolo'!$A$7:$M$206,9,FALSE))</f>
        <v>2001</v>
      </c>
      <c r="G40" s="44" t="str">
        <f>IF(ISERROR(VLOOKUP($A40,'Základní kolo'!$A$7:$M$206,10,FALSE)),"",VLOOKUP($A40,'Základní kolo'!$A$7:$M$206,10,FALSE))</f>
        <v>Morkovice</v>
      </c>
      <c r="H40" s="45">
        <f>IF(ISERROR(VLOOKUP($A40,'Základní kolo'!$A$7:$M$206,11,FALSE)),"",VLOOKUP($A40,'Základní kolo'!$A$7:$M$206,11,FALSE))</f>
        <v>21.24</v>
      </c>
      <c r="I40" s="45">
        <f>IF(ISERROR(VLOOKUP($A40,'Základní kolo'!$A$7:$M$206,12,FALSE)),"",VLOOKUP($A40,'Základní kolo'!$A$7:$M$206,12,FALSE))</f>
        <v>21.68</v>
      </c>
      <c r="J40" s="46">
        <f>IF(ISERROR(VLOOKUP($A40,'Základní kolo'!$A$7:$M$206,13,FALSE)),"",VLOOKUP($A40,'Základní kolo'!$A$7:$M$206,13,FALSE))</f>
        <v>21.24</v>
      </c>
    </row>
    <row r="41" spans="1:10" s="5" customFormat="1" ht="12.75">
      <c r="A41" s="5">
        <v>35</v>
      </c>
      <c r="B41" s="41">
        <f>IF(ISERROR(VLOOKUP($A41,'Základní kolo'!$A$7:$M$206,5,FALSE)),"",VLOOKUP($A41,'Základní kolo'!$A$7:$M$206,5,FALSE))</f>
        <v>35</v>
      </c>
      <c r="C41" s="42">
        <f>IF(ISERROR(VLOOKUP($A41,'Základní kolo'!$A$7:$M$206,6,FALSE)),"",VLOOKUP($A41,'Základní kolo'!$A$7:$M$206,6,FALSE))</f>
        <v>115</v>
      </c>
      <c r="D41" s="43">
        <f>IF(ISERROR(VLOOKUP($A41,'Základní kolo'!$A$7:$M$206,7,FALSE)),"",VLOOKUP($A41,'Základní kolo'!$A$7:$M$206,7,FALSE))</f>
        <v>53302</v>
      </c>
      <c r="E41" s="44" t="str">
        <f>IF(ISERROR(VLOOKUP($A41,'Základní kolo'!$A$7:$M$206,8,FALSE)),"",VLOOKUP($A41,'Základní kolo'!$A$7:$M$206,8,FALSE))</f>
        <v>Chytilová Helena</v>
      </c>
      <c r="F41" s="43">
        <f>IF(ISERROR(VLOOKUP($A41,'Základní kolo'!$A$7:$M$206,9,FALSE)),"",VLOOKUP($A41,'Základní kolo'!$A$7:$M$206,9,FALSE))</f>
        <v>2001</v>
      </c>
      <c r="G41" s="44" t="str">
        <f>IF(ISERROR(VLOOKUP($A41,'Základní kolo'!$A$7:$M$206,10,FALSE)),"",VLOOKUP($A41,'Základní kolo'!$A$7:$M$206,10,FALSE))</f>
        <v>Praha-Zbraslav</v>
      </c>
      <c r="H41" s="45">
        <f>IF(ISERROR(VLOOKUP($A41,'Základní kolo'!$A$7:$M$206,11,FALSE)),"",VLOOKUP($A41,'Základní kolo'!$A$7:$M$206,11,FALSE))</f>
        <v>25.33</v>
      </c>
      <c r="I41" s="45">
        <f>IF(ISERROR(VLOOKUP($A41,'Základní kolo'!$A$7:$M$206,12,FALSE)),"",VLOOKUP($A41,'Základní kolo'!$A$7:$M$206,12,FALSE))</f>
        <v>21.33</v>
      </c>
      <c r="J41" s="46">
        <f>IF(ISERROR(VLOOKUP($A41,'Základní kolo'!$A$7:$M$206,13,FALSE)),"",VLOOKUP($A41,'Základní kolo'!$A$7:$M$206,13,FALSE))</f>
        <v>21.33</v>
      </c>
    </row>
    <row r="42" spans="1:10" s="5" customFormat="1" ht="12.75">
      <c r="A42" s="5">
        <v>36</v>
      </c>
      <c r="B42" s="41">
        <f>IF(ISERROR(VLOOKUP($A42,'Základní kolo'!$A$7:$M$206,5,FALSE)),"",VLOOKUP($A42,'Základní kolo'!$A$7:$M$206,5,FALSE))</f>
        <v>36</v>
      </c>
      <c r="C42" s="42">
        <f>IF(ISERROR(VLOOKUP($A42,'Základní kolo'!$A$7:$M$206,6,FALSE)),"",VLOOKUP($A42,'Základní kolo'!$A$7:$M$206,6,FALSE))</f>
        <v>41</v>
      </c>
      <c r="D42" s="43">
        <f>IF(ISERROR(VLOOKUP($A42,'Základní kolo'!$A$7:$M$206,7,FALSE)),"",VLOOKUP($A42,'Základní kolo'!$A$7:$M$206,7,FALSE))</f>
        <v>33602</v>
      </c>
      <c r="E42" s="44" t="str">
        <f>IF(ISERROR(VLOOKUP($A42,'Základní kolo'!$A$7:$M$206,8,FALSE)),"",VLOOKUP($A42,'Základní kolo'!$A$7:$M$206,8,FALSE))</f>
        <v>Novotná Barbora</v>
      </c>
      <c r="F42" s="43">
        <f>IF(ISERROR(VLOOKUP($A42,'Základní kolo'!$A$7:$M$206,9,FALSE)),"",VLOOKUP($A42,'Základní kolo'!$A$7:$M$206,9,FALSE))</f>
        <v>2002</v>
      </c>
      <c r="G42" s="44" t="str">
        <f>IF(ISERROR(VLOOKUP($A42,'Základní kolo'!$A$7:$M$206,10,FALSE)),"",VLOOKUP($A42,'Základní kolo'!$A$7:$M$206,10,FALSE))</f>
        <v>Lužná</v>
      </c>
      <c r="H42" s="45">
        <f>IF(ISERROR(VLOOKUP($A42,'Základní kolo'!$A$7:$M$206,11,FALSE)),"",VLOOKUP($A42,'Základní kolo'!$A$7:$M$206,11,FALSE))</f>
        <v>21.44</v>
      </c>
      <c r="I42" s="45">
        <f>IF(ISERROR(VLOOKUP($A42,'Základní kolo'!$A$7:$M$206,12,FALSE)),"",VLOOKUP($A42,'Základní kolo'!$A$7:$M$206,12,FALSE))</f>
        <v>21.81</v>
      </c>
      <c r="J42" s="46">
        <f>IF(ISERROR(VLOOKUP($A42,'Základní kolo'!$A$7:$M$206,13,FALSE)),"",VLOOKUP($A42,'Základní kolo'!$A$7:$M$206,13,FALSE))</f>
        <v>21.44</v>
      </c>
    </row>
    <row r="43" spans="1:10" s="5" customFormat="1" ht="12.75">
      <c r="A43" s="5">
        <v>37</v>
      </c>
      <c r="B43" s="41">
        <f>IF(ISERROR(VLOOKUP($A43,'Základní kolo'!$A$7:$M$206,5,FALSE)),"",VLOOKUP($A43,'Základní kolo'!$A$7:$M$206,5,FALSE))</f>
        <v>37</v>
      </c>
      <c r="C43" s="42">
        <f>IF(ISERROR(VLOOKUP($A43,'Základní kolo'!$A$7:$M$206,6,FALSE)),"",VLOOKUP($A43,'Základní kolo'!$A$7:$M$206,6,FALSE))</f>
        <v>1</v>
      </c>
      <c r="D43" s="43">
        <f>IF(ISERROR(VLOOKUP($A43,'Základní kolo'!$A$7:$M$206,7,FALSE)),"",VLOOKUP($A43,'Základní kolo'!$A$7:$M$206,7,FALSE))</f>
        <v>35832</v>
      </c>
      <c r="E43" s="44" t="str">
        <f>IF(ISERROR(VLOOKUP($A43,'Základní kolo'!$A$7:$M$206,8,FALSE)),"",VLOOKUP($A43,'Základní kolo'!$A$7:$M$206,8,FALSE))</f>
        <v>Peštálová Michaela</v>
      </c>
      <c r="F43" s="43">
        <f>IF(ISERROR(VLOOKUP($A43,'Základní kolo'!$A$7:$M$206,9,FALSE)),"",VLOOKUP($A43,'Základní kolo'!$A$7:$M$206,9,FALSE))</f>
        <v>2001</v>
      </c>
      <c r="G43" s="44" t="str">
        <f>IF(ISERROR(VLOOKUP($A43,'Základní kolo'!$A$7:$M$206,10,FALSE)),"",VLOOKUP($A43,'Základní kolo'!$A$7:$M$206,10,FALSE))</f>
        <v>Budíkovice</v>
      </c>
      <c r="H43" s="45">
        <f>IF(ISERROR(VLOOKUP($A43,'Základní kolo'!$A$7:$M$206,11,FALSE)),"",VLOOKUP($A43,'Základní kolo'!$A$7:$M$206,11,FALSE))</f>
        <v>21.49</v>
      </c>
      <c r="I43" s="45">
        <f>IF(ISERROR(VLOOKUP($A43,'Základní kolo'!$A$7:$M$206,12,FALSE)),"",VLOOKUP($A43,'Základní kolo'!$A$7:$M$206,12,FALSE))</f>
        <v>26.06</v>
      </c>
      <c r="J43" s="46">
        <f>IF(ISERROR(VLOOKUP($A43,'Základní kolo'!$A$7:$M$206,13,FALSE)),"",VLOOKUP($A43,'Základní kolo'!$A$7:$M$206,13,FALSE))</f>
        <v>21.49</v>
      </c>
    </row>
    <row r="44" spans="1:10" s="5" customFormat="1" ht="12.75">
      <c r="A44" s="5">
        <v>38</v>
      </c>
      <c r="B44" s="41">
        <f>IF(ISERROR(VLOOKUP($A44,'Základní kolo'!$A$7:$M$206,5,FALSE)),"",VLOOKUP($A44,'Základní kolo'!$A$7:$M$206,5,FALSE))</f>
        <v>38</v>
      </c>
      <c r="C44" s="42">
        <f>IF(ISERROR(VLOOKUP($A44,'Základní kolo'!$A$7:$M$206,6,FALSE)),"",VLOOKUP($A44,'Základní kolo'!$A$7:$M$206,6,FALSE))</f>
        <v>98</v>
      </c>
      <c r="D44" s="43">
        <f>IF(ISERROR(VLOOKUP($A44,'Základní kolo'!$A$7:$M$206,7,FALSE)),"",VLOOKUP($A44,'Základní kolo'!$A$7:$M$206,7,FALSE))</f>
        <v>52092</v>
      </c>
      <c r="E44" s="44" t="str">
        <f>IF(ISERROR(VLOOKUP($A44,'Základní kolo'!$A$7:$M$206,8,FALSE)),"",VLOOKUP($A44,'Základní kolo'!$A$7:$M$206,8,FALSE))</f>
        <v>Židlíková Tereza</v>
      </c>
      <c r="F44" s="43">
        <f>IF(ISERROR(VLOOKUP($A44,'Základní kolo'!$A$7:$M$206,9,FALSE)),"",VLOOKUP($A44,'Základní kolo'!$A$7:$M$206,9,FALSE))</f>
        <v>2002</v>
      </c>
      <c r="G44" s="44" t="str">
        <f>IF(ISERROR(VLOOKUP($A44,'Základní kolo'!$A$7:$M$206,10,FALSE)),"",VLOOKUP($A44,'Základní kolo'!$A$7:$M$206,10,FALSE))</f>
        <v>Bozkov</v>
      </c>
      <c r="H44" s="45">
        <f>IF(ISERROR(VLOOKUP($A44,'Základní kolo'!$A$7:$M$206,11,FALSE)),"",VLOOKUP($A44,'Základní kolo'!$A$7:$M$206,11,FALSE))</f>
        <v>21.52</v>
      </c>
      <c r="I44" s="45">
        <f>IF(ISERROR(VLOOKUP($A44,'Základní kolo'!$A$7:$M$206,12,FALSE)),"",VLOOKUP($A44,'Základní kolo'!$A$7:$M$206,12,FALSE))</f>
        <v>23.25</v>
      </c>
      <c r="J44" s="46">
        <f>IF(ISERROR(VLOOKUP($A44,'Základní kolo'!$A$7:$M$206,13,FALSE)),"",VLOOKUP($A44,'Základní kolo'!$A$7:$M$206,13,FALSE))</f>
        <v>21.52</v>
      </c>
    </row>
    <row r="45" spans="1:10" s="5" customFormat="1" ht="12.75">
      <c r="A45" s="5">
        <v>39</v>
      </c>
      <c r="B45" s="41">
        <f>IF(ISERROR(VLOOKUP($A45,'Základní kolo'!$A$7:$M$206,5,FALSE)),"",VLOOKUP($A45,'Základní kolo'!$A$7:$M$206,5,FALSE))</f>
        <v>39</v>
      </c>
      <c r="C45" s="42">
        <f>IF(ISERROR(VLOOKUP($A45,'Základní kolo'!$A$7:$M$206,6,FALSE)),"",VLOOKUP($A45,'Základní kolo'!$A$7:$M$206,6,FALSE))</f>
        <v>31</v>
      </c>
      <c r="D45" s="43">
        <f>IF(ISERROR(VLOOKUP($A45,'Základní kolo'!$A$7:$M$206,7,FALSE)),"",VLOOKUP($A45,'Základní kolo'!$A$7:$M$206,7,FALSE))</f>
        <v>35262</v>
      </c>
      <c r="E45" s="44" t="str">
        <f>IF(ISERROR(VLOOKUP($A45,'Základní kolo'!$A$7:$M$206,8,FALSE)),"",VLOOKUP($A45,'Základní kolo'!$A$7:$M$206,8,FALSE))</f>
        <v>Šilhavá Daniela</v>
      </c>
      <c r="F45" s="43">
        <f>IF(ISERROR(VLOOKUP($A45,'Základní kolo'!$A$7:$M$206,9,FALSE)),"",VLOOKUP($A45,'Základní kolo'!$A$7:$M$206,9,FALSE))</f>
        <v>2001</v>
      </c>
      <c r="G45" s="44" t="str">
        <f>IF(ISERROR(VLOOKUP($A45,'Základní kolo'!$A$7:$M$206,10,FALSE)),"",VLOOKUP($A45,'Základní kolo'!$A$7:$M$206,10,FALSE))</f>
        <v>Štěměchy</v>
      </c>
      <c r="H45" s="45">
        <f>IF(ISERROR(VLOOKUP($A45,'Základní kolo'!$A$7:$M$206,11,FALSE)),"",VLOOKUP($A45,'Základní kolo'!$A$7:$M$206,11,FALSE))</f>
        <v>32.32</v>
      </c>
      <c r="I45" s="45">
        <f>IF(ISERROR(VLOOKUP($A45,'Základní kolo'!$A$7:$M$206,12,FALSE)),"",VLOOKUP($A45,'Základní kolo'!$A$7:$M$206,12,FALSE))</f>
        <v>21.59</v>
      </c>
      <c r="J45" s="46">
        <f>IF(ISERROR(VLOOKUP($A45,'Základní kolo'!$A$7:$M$206,13,FALSE)),"",VLOOKUP($A45,'Základní kolo'!$A$7:$M$206,13,FALSE))</f>
        <v>21.59</v>
      </c>
    </row>
    <row r="46" spans="1:10" s="5" customFormat="1" ht="12.75">
      <c r="A46" s="5">
        <v>40</v>
      </c>
      <c r="B46" s="41">
        <f>IF(ISERROR(VLOOKUP($A46,'Základní kolo'!$A$7:$M$206,5,FALSE)),"",VLOOKUP($A46,'Základní kolo'!$A$7:$M$206,5,FALSE))</f>
        <v>40</v>
      </c>
      <c r="C46" s="42">
        <f>IF(ISERROR(VLOOKUP($A46,'Základní kolo'!$A$7:$M$206,6,FALSE)),"",VLOOKUP($A46,'Základní kolo'!$A$7:$M$206,6,FALSE))</f>
        <v>55</v>
      </c>
      <c r="D46" s="43">
        <f>IF(ISERROR(VLOOKUP($A46,'Základní kolo'!$A$7:$M$206,7,FALSE)),"",VLOOKUP($A46,'Základní kolo'!$A$7:$M$206,7,FALSE))</f>
        <v>31492</v>
      </c>
      <c r="E46" s="44" t="str">
        <f>IF(ISERROR(VLOOKUP($A46,'Základní kolo'!$A$7:$M$206,8,FALSE)),"",VLOOKUP($A46,'Základní kolo'!$A$7:$M$206,8,FALSE))</f>
        <v>Aulická Kateřina</v>
      </c>
      <c r="F46" s="43">
        <f>IF(ISERROR(VLOOKUP($A46,'Základní kolo'!$A$7:$M$206,9,FALSE)),"",VLOOKUP($A46,'Základní kolo'!$A$7:$M$206,9,FALSE))</f>
        <v>2001</v>
      </c>
      <c r="G46" s="44" t="str">
        <f>IF(ISERROR(VLOOKUP($A46,'Základní kolo'!$A$7:$M$206,10,FALSE)),"",VLOOKUP($A46,'Základní kolo'!$A$7:$M$206,10,FALSE))</f>
        <v>Praha-Horní Měcholupy</v>
      </c>
      <c r="H46" s="45">
        <f>IF(ISERROR(VLOOKUP($A46,'Základní kolo'!$A$7:$M$206,11,FALSE)),"",VLOOKUP($A46,'Základní kolo'!$A$7:$M$206,11,FALSE))</f>
        <v>25.29</v>
      </c>
      <c r="I46" s="45">
        <f>IF(ISERROR(VLOOKUP($A46,'Základní kolo'!$A$7:$M$206,12,FALSE)),"",VLOOKUP($A46,'Základní kolo'!$A$7:$M$206,12,FALSE))</f>
        <v>21.66</v>
      </c>
      <c r="J46" s="46">
        <f>IF(ISERROR(VLOOKUP($A46,'Základní kolo'!$A$7:$M$206,13,FALSE)),"",VLOOKUP($A46,'Základní kolo'!$A$7:$M$206,13,FALSE))</f>
        <v>21.66</v>
      </c>
    </row>
    <row r="47" spans="1:10" s="5" customFormat="1" ht="12.75">
      <c r="A47" s="5">
        <v>41</v>
      </c>
      <c r="B47" s="41">
        <f>IF(ISERROR(VLOOKUP($A47,'Základní kolo'!$A$7:$M$206,5,FALSE)),"",VLOOKUP($A47,'Základní kolo'!$A$7:$M$206,5,FALSE))</f>
        <v>41</v>
      </c>
      <c r="C47" s="42">
        <f>IF(ISERROR(VLOOKUP($A47,'Základní kolo'!$A$7:$M$206,6,FALSE)),"",VLOOKUP($A47,'Základní kolo'!$A$7:$M$206,6,FALSE))</f>
        <v>95</v>
      </c>
      <c r="D47" s="43">
        <f>IF(ISERROR(VLOOKUP($A47,'Základní kolo'!$A$7:$M$206,7,FALSE)),"",VLOOKUP($A47,'Základní kolo'!$A$7:$M$206,7,FALSE))</f>
        <v>31592</v>
      </c>
      <c r="E47" s="44" t="str">
        <f>IF(ISERROR(VLOOKUP($A47,'Základní kolo'!$A$7:$M$206,8,FALSE)),"",VLOOKUP($A47,'Základní kolo'!$A$7:$M$206,8,FALSE))</f>
        <v>Petrová Marie</v>
      </c>
      <c r="F47" s="43">
        <f>IF(ISERROR(VLOOKUP($A47,'Základní kolo'!$A$7:$M$206,9,FALSE)),"",VLOOKUP($A47,'Základní kolo'!$A$7:$M$206,9,FALSE))</f>
        <v>2002</v>
      </c>
      <c r="G47" s="44" t="str">
        <f>IF(ISERROR(VLOOKUP($A47,'Základní kolo'!$A$7:$M$206,10,FALSE)),"",VLOOKUP($A47,'Základní kolo'!$A$7:$M$206,10,FALSE))</f>
        <v>Praha-Horní Měcholupy</v>
      </c>
      <c r="H47" s="45">
        <f>IF(ISERROR(VLOOKUP($A47,'Základní kolo'!$A$7:$M$206,11,FALSE)),"",VLOOKUP($A47,'Základní kolo'!$A$7:$M$206,11,FALSE))</f>
        <v>21.66</v>
      </c>
      <c r="I47" s="45">
        <f>IF(ISERROR(VLOOKUP($A47,'Základní kolo'!$A$7:$M$206,12,FALSE)),"",VLOOKUP($A47,'Základní kolo'!$A$7:$M$206,12,FALSE))</f>
        <v>30.79</v>
      </c>
      <c r="J47" s="46">
        <f>IF(ISERROR(VLOOKUP($A47,'Základní kolo'!$A$7:$M$206,13,FALSE)),"",VLOOKUP($A47,'Základní kolo'!$A$7:$M$206,13,FALSE))</f>
        <v>21.66</v>
      </c>
    </row>
    <row r="48" spans="1:10" s="5" customFormat="1" ht="12.75">
      <c r="A48" s="5">
        <v>42</v>
      </c>
      <c r="B48" s="41">
        <f>IF(ISERROR(VLOOKUP($A48,'Základní kolo'!$A$7:$M$206,5,FALSE)),"",VLOOKUP($A48,'Základní kolo'!$A$7:$M$206,5,FALSE))</f>
        <v>42</v>
      </c>
      <c r="C48" s="42">
        <f>IF(ISERROR(VLOOKUP($A48,'Základní kolo'!$A$7:$M$206,6,FALSE)),"",VLOOKUP($A48,'Základní kolo'!$A$7:$M$206,6,FALSE))</f>
        <v>49</v>
      </c>
      <c r="D48" s="43">
        <f>IF(ISERROR(VLOOKUP($A48,'Základní kolo'!$A$7:$M$206,7,FALSE)),"",VLOOKUP($A48,'Základní kolo'!$A$7:$M$206,7,FALSE))</f>
        <v>10732</v>
      </c>
      <c r="E48" s="44" t="str">
        <f>IF(ISERROR(VLOOKUP($A48,'Základní kolo'!$A$7:$M$206,8,FALSE)),"",VLOOKUP($A48,'Základní kolo'!$A$7:$M$206,8,FALSE))</f>
        <v>Kroupová Tereza</v>
      </c>
      <c r="F48" s="43">
        <f>IF(ISERROR(VLOOKUP($A48,'Základní kolo'!$A$7:$M$206,9,FALSE)),"",VLOOKUP($A48,'Základní kolo'!$A$7:$M$206,9,FALSE))</f>
        <v>2002</v>
      </c>
      <c r="G48" s="44" t="str">
        <f>IF(ISERROR(VLOOKUP($A48,'Základní kolo'!$A$7:$M$206,10,FALSE)),"",VLOOKUP($A48,'Základní kolo'!$A$7:$M$206,10,FALSE))</f>
        <v>Kvasiny</v>
      </c>
      <c r="H48" s="45">
        <f>IF(ISERROR(VLOOKUP($A48,'Základní kolo'!$A$7:$M$206,11,FALSE)),"",VLOOKUP($A48,'Základní kolo'!$A$7:$M$206,11,FALSE))</f>
        <v>31.49</v>
      </c>
      <c r="I48" s="45">
        <f>IF(ISERROR(VLOOKUP($A48,'Základní kolo'!$A$7:$M$206,12,FALSE)),"",VLOOKUP($A48,'Základní kolo'!$A$7:$M$206,12,FALSE))</f>
        <v>21.7</v>
      </c>
      <c r="J48" s="46">
        <f>IF(ISERROR(VLOOKUP($A48,'Základní kolo'!$A$7:$M$206,13,FALSE)),"",VLOOKUP($A48,'Základní kolo'!$A$7:$M$206,13,FALSE))</f>
        <v>21.7</v>
      </c>
    </row>
    <row r="49" spans="1:10" s="5" customFormat="1" ht="12.75">
      <c r="A49" s="5">
        <v>43</v>
      </c>
      <c r="B49" s="41">
        <f>IF(ISERROR(VLOOKUP($A49,'Základní kolo'!$A$7:$M$206,5,FALSE)),"",VLOOKUP($A49,'Základní kolo'!$A$7:$M$206,5,FALSE))</f>
        <v>43</v>
      </c>
      <c r="C49" s="42">
        <f>IF(ISERROR(VLOOKUP($A49,'Základní kolo'!$A$7:$M$206,6,FALSE)),"",VLOOKUP($A49,'Základní kolo'!$A$7:$M$206,6,FALSE))</f>
        <v>47</v>
      </c>
      <c r="D49" s="43">
        <f>IF(ISERROR(VLOOKUP($A49,'Základní kolo'!$A$7:$M$206,7,FALSE)),"",VLOOKUP($A49,'Základní kolo'!$A$7:$M$206,7,FALSE))</f>
        <v>24342</v>
      </c>
      <c r="E49" s="44" t="str">
        <f>IF(ISERROR(VLOOKUP($A49,'Základní kolo'!$A$7:$M$206,8,FALSE)),"",VLOOKUP($A49,'Základní kolo'!$A$7:$M$206,8,FALSE))</f>
        <v>Andrlová Daniela</v>
      </c>
      <c r="F49" s="43">
        <f>IF(ISERROR(VLOOKUP($A49,'Základní kolo'!$A$7:$M$206,9,FALSE)),"",VLOOKUP($A49,'Základní kolo'!$A$7:$M$206,9,FALSE))</f>
        <v>2001</v>
      </c>
      <c r="G49" s="44" t="str">
        <f>IF(ISERROR(VLOOKUP($A49,'Základní kolo'!$A$7:$M$206,10,FALSE)),"",VLOOKUP($A49,'Základní kolo'!$A$7:$M$206,10,FALSE))</f>
        <v>Křešice</v>
      </c>
      <c r="H49" s="45">
        <f>IF(ISERROR(VLOOKUP($A49,'Základní kolo'!$A$7:$M$206,11,FALSE)),"",VLOOKUP($A49,'Základní kolo'!$A$7:$M$206,11,FALSE))</f>
        <v>22.03</v>
      </c>
      <c r="I49" s="45">
        <f>IF(ISERROR(VLOOKUP($A49,'Základní kolo'!$A$7:$M$206,12,FALSE)),"",VLOOKUP($A49,'Základní kolo'!$A$7:$M$206,12,FALSE))</f>
        <v>21.93</v>
      </c>
      <c r="J49" s="46">
        <f>IF(ISERROR(VLOOKUP($A49,'Základní kolo'!$A$7:$M$206,13,FALSE)),"",VLOOKUP($A49,'Základní kolo'!$A$7:$M$206,13,FALSE))</f>
        <v>21.93</v>
      </c>
    </row>
    <row r="50" spans="1:10" s="5" customFormat="1" ht="12.75">
      <c r="A50" s="5">
        <v>44</v>
      </c>
      <c r="B50" s="41">
        <f>IF(ISERROR(VLOOKUP($A50,'Základní kolo'!$A$7:$M$206,5,FALSE)),"",VLOOKUP($A50,'Základní kolo'!$A$7:$M$206,5,FALSE))</f>
        <v>44</v>
      </c>
      <c r="C50" s="42">
        <f>IF(ISERROR(VLOOKUP($A50,'Základní kolo'!$A$7:$M$206,6,FALSE)),"",VLOOKUP($A50,'Základní kolo'!$A$7:$M$206,6,FALSE))</f>
        <v>59</v>
      </c>
      <c r="D50" s="43">
        <f>IF(ISERROR(VLOOKUP($A50,'Základní kolo'!$A$7:$M$206,7,FALSE)),"",VLOOKUP($A50,'Základní kolo'!$A$7:$M$206,7,FALSE))</f>
        <v>34462</v>
      </c>
      <c r="E50" s="44" t="str">
        <f>IF(ISERROR(VLOOKUP($A50,'Základní kolo'!$A$7:$M$206,8,FALSE)),"",VLOOKUP($A50,'Základní kolo'!$A$7:$M$206,8,FALSE))</f>
        <v>Klímová Klára</v>
      </c>
      <c r="F50" s="43">
        <f>IF(ISERROR(VLOOKUP($A50,'Základní kolo'!$A$7:$M$206,9,FALSE)),"",VLOOKUP($A50,'Základní kolo'!$A$7:$M$206,9,FALSE))</f>
        <v>2002</v>
      </c>
      <c r="G50" s="44" t="str">
        <f>IF(ISERROR(VLOOKUP($A50,'Základní kolo'!$A$7:$M$206,10,FALSE)),"",VLOOKUP($A50,'Základní kolo'!$A$7:$M$206,10,FALSE))</f>
        <v>Úvaly</v>
      </c>
      <c r="H50" s="45">
        <f>IF(ISERROR(VLOOKUP($A50,'Základní kolo'!$A$7:$M$206,11,FALSE)),"",VLOOKUP($A50,'Základní kolo'!$A$7:$M$206,11,FALSE))</f>
        <v>22.06</v>
      </c>
      <c r="I50" s="45">
        <f>IF(ISERROR(VLOOKUP($A50,'Základní kolo'!$A$7:$M$206,12,FALSE)),"",VLOOKUP($A50,'Základní kolo'!$A$7:$M$206,12,FALSE))</f>
        <v>22.04</v>
      </c>
      <c r="J50" s="46">
        <f>IF(ISERROR(VLOOKUP($A50,'Základní kolo'!$A$7:$M$206,13,FALSE)),"",VLOOKUP($A50,'Základní kolo'!$A$7:$M$206,13,FALSE))</f>
        <v>22.04</v>
      </c>
    </row>
    <row r="51" spans="1:10" s="5" customFormat="1" ht="12.75">
      <c r="A51" s="5">
        <v>45</v>
      </c>
      <c r="B51" s="41">
        <f>IF(ISERROR(VLOOKUP($A51,'Základní kolo'!$A$7:$M$206,5,FALSE)),"",VLOOKUP($A51,'Základní kolo'!$A$7:$M$206,5,FALSE))</f>
        <v>45</v>
      </c>
      <c r="C51" s="42">
        <f>IF(ISERROR(VLOOKUP($A51,'Základní kolo'!$A$7:$M$206,6,FALSE)),"",VLOOKUP($A51,'Základní kolo'!$A$7:$M$206,6,FALSE))</f>
        <v>97</v>
      </c>
      <c r="D51" s="43">
        <f>IF(ISERROR(VLOOKUP($A51,'Základní kolo'!$A$7:$M$206,7,FALSE)),"",VLOOKUP($A51,'Základní kolo'!$A$7:$M$206,7,FALSE))</f>
        <v>31822</v>
      </c>
      <c r="E51" s="44" t="str">
        <f>IF(ISERROR(VLOOKUP($A51,'Základní kolo'!$A$7:$M$206,8,FALSE)),"",VLOOKUP($A51,'Základní kolo'!$A$7:$M$206,8,FALSE))</f>
        <v>Jezdinská Anna</v>
      </c>
      <c r="F51" s="43">
        <f>IF(ISERROR(VLOOKUP($A51,'Základní kolo'!$A$7:$M$206,9,FALSE)),"",VLOOKUP($A51,'Základní kolo'!$A$7:$M$206,9,FALSE))</f>
        <v>2001</v>
      </c>
      <c r="G51" s="44" t="str">
        <f>IF(ISERROR(VLOOKUP($A51,'Základní kolo'!$A$7:$M$206,10,FALSE)),"",VLOOKUP($A51,'Základní kolo'!$A$7:$M$206,10,FALSE))</f>
        <v>Praha-Řeporyje</v>
      </c>
      <c r="H51" s="45">
        <f>IF(ISERROR(VLOOKUP($A51,'Základní kolo'!$A$7:$M$206,11,FALSE)),"",VLOOKUP($A51,'Základní kolo'!$A$7:$M$206,11,FALSE))</f>
        <v>22.15</v>
      </c>
      <c r="I51" s="45" t="str">
        <f>IF(ISERROR(VLOOKUP($A51,'Základní kolo'!$A$7:$M$206,12,FALSE)),"",VLOOKUP($A51,'Základní kolo'!$A$7:$M$206,12,FALSE))</f>
        <v>NP</v>
      </c>
      <c r="J51" s="46">
        <f>IF(ISERROR(VLOOKUP($A51,'Základní kolo'!$A$7:$M$206,13,FALSE)),"",VLOOKUP($A51,'Základní kolo'!$A$7:$M$206,13,FALSE))</f>
        <v>22.15</v>
      </c>
    </row>
    <row r="52" spans="1:10" s="5" customFormat="1" ht="12.75">
      <c r="A52" s="5">
        <v>46</v>
      </c>
      <c r="B52" s="41">
        <f>IF(ISERROR(VLOOKUP($A52,'Základní kolo'!$A$7:$M$206,5,FALSE)),"",VLOOKUP($A52,'Základní kolo'!$A$7:$M$206,5,FALSE))</f>
        <v>46</v>
      </c>
      <c r="C52" s="42">
        <f>IF(ISERROR(VLOOKUP($A52,'Základní kolo'!$A$7:$M$206,6,FALSE)),"",VLOOKUP($A52,'Základní kolo'!$A$7:$M$206,6,FALSE))</f>
        <v>82</v>
      </c>
      <c r="D52" s="43">
        <f>IF(ISERROR(VLOOKUP($A52,'Základní kolo'!$A$7:$M$206,7,FALSE)),"",VLOOKUP($A52,'Základní kolo'!$A$7:$M$206,7,FALSE))</f>
        <v>50332</v>
      </c>
      <c r="E52" s="44" t="str">
        <f>IF(ISERROR(VLOOKUP($A52,'Základní kolo'!$A$7:$M$206,8,FALSE)),"",VLOOKUP($A52,'Základní kolo'!$A$7:$M$206,8,FALSE))</f>
        <v>Kroupová Kateřina</v>
      </c>
      <c r="F52" s="43">
        <f>IF(ISERROR(VLOOKUP($A52,'Základní kolo'!$A$7:$M$206,9,FALSE)),"",VLOOKUP($A52,'Základní kolo'!$A$7:$M$206,9,FALSE))</f>
        <v>2001</v>
      </c>
      <c r="G52" s="44" t="str">
        <f>IF(ISERROR(VLOOKUP($A52,'Základní kolo'!$A$7:$M$206,10,FALSE)),"",VLOOKUP($A52,'Základní kolo'!$A$7:$M$206,10,FALSE))</f>
        <v>Kly</v>
      </c>
      <c r="H52" s="45">
        <f>IF(ISERROR(VLOOKUP($A52,'Základní kolo'!$A$7:$M$206,11,FALSE)),"",VLOOKUP($A52,'Základní kolo'!$A$7:$M$206,11,FALSE))</f>
        <v>29.08</v>
      </c>
      <c r="I52" s="45">
        <f>IF(ISERROR(VLOOKUP($A52,'Základní kolo'!$A$7:$M$206,12,FALSE)),"",VLOOKUP($A52,'Základní kolo'!$A$7:$M$206,12,FALSE))</f>
        <v>22.33</v>
      </c>
      <c r="J52" s="46">
        <f>IF(ISERROR(VLOOKUP($A52,'Základní kolo'!$A$7:$M$206,13,FALSE)),"",VLOOKUP($A52,'Základní kolo'!$A$7:$M$206,13,FALSE))</f>
        <v>22.33</v>
      </c>
    </row>
    <row r="53" spans="1:10" s="5" customFormat="1" ht="12.75">
      <c r="A53" s="5">
        <v>47</v>
      </c>
      <c r="B53" s="41">
        <f>IF(ISERROR(VLOOKUP($A53,'Základní kolo'!$A$7:$M$206,5,FALSE)),"",VLOOKUP($A53,'Základní kolo'!$A$7:$M$206,5,FALSE))</f>
        <v>47</v>
      </c>
      <c r="C53" s="42">
        <f>IF(ISERROR(VLOOKUP($A53,'Základní kolo'!$A$7:$M$206,6,FALSE)),"",VLOOKUP($A53,'Základní kolo'!$A$7:$M$206,6,FALSE))</f>
        <v>114</v>
      </c>
      <c r="D53" s="43">
        <f>IF(ISERROR(VLOOKUP($A53,'Základní kolo'!$A$7:$M$206,7,FALSE)),"",VLOOKUP($A53,'Základní kolo'!$A$7:$M$206,7,FALSE))</f>
        <v>41102</v>
      </c>
      <c r="E53" s="44" t="str">
        <f>IF(ISERROR(VLOOKUP($A53,'Základní kolo'!$A$7:$M$206,8,FALSE)),"",VLOOKUP($A53,'Základní kolo'!$A$7:$M$206,8,FALSE))</f>
        <v>Feglarová Adéla</v>
      </c>
      <c r="F53" s="43">
        <f>IF(ISERROR(VLOOKUP($A53,'Základní kolo'!$A$7:$M$206,9,FALSE)),"",VLOOKUP($A53,'Základní kolo'!$A$7:$M$206,9,FALSE))</f>
        <v>2002</v>
      </c>
      <c r="G53" s="44" t="str">
        <f>IF(ISERROR(VLOOKUP($A53,'Základní kolo'!$A$7:$M$206,10,FALSE)),"",VLOOKUP($A53,'Základní kolo'!$A$7:$M$206,10,FALSE))</f>
        <v>Praha-Letňany</v>
      </c>
      <c r="H53" s="45">
        <f>IF(ISERROR(VLOOKUP($A53,'Základní kolo'!$A$7:$M$206,11,FALSE)),"",VLOOKUP($A53,'Základní kolo'!$A$7:$M$206,11,FALSE))</f>
        <v>22.38</v>
      </c>
      <c r="I53" s="45">
        <f>IF(ISERROR(VLOOKUP($A53,'Základní kolo'!$A$7:$M$206,12,FALSE)),"",VLOOKUP($A53,'Základní kolo'!$A$7:$M$206,12,FALSE))</f>
        <v>22.47</v>
      </c>
      <c r="J53" s="46">
        <f>IF(ISERROR(VLOOKUP($A53,'Základní kolo'!$A$7:$M$206,13,FALSE)),"",VLOOKUP($A53,'Základní kolo'!$A$7:$M$206,13,FALSE))</f>
        <v>22.38</v>
      </c>
    </row>
    <row r="54" spans="1:10" s="5" customFormat="1" ht="12.75">
      <c r="A54" s="5">
        <v>48</v>
      </c>
      <c r="B54" s="41">
        <f>IF(ISERROR(VLOOKUP($A54,'Základní kolo'!$A$7:$M$206,5,FALSE)),"",VLOOKUP($A54,'Základní kolo'!$A$7:$M$206,5,FALSE))</f>
        <v>48</v>
      </c>
      <c r="C54" s="42">
        <f>IF(ISERROR(VLOOKUP($A54,'Základní kolo'!$A$7:$M$206,6,FALSE)),"",VLOOKUP($A54,'Základní kolo'!$A$7:$M$206,6,FALSE))</f>
        <v>58</v>
      </c>
      <c r="D54" s="43">
        <f>IF(ISERROR(VLOOKUP($A54,'Základní kolo'!$A$7:$M$206,7,FALSE)),"",VLOOKUP($A54,'Základní kolo'!$A$7:$M$206,7,FALSE))</f>
        <v>20062</v>
      </c>
      <c r="E54" s="44" t="str">
        <f>IF(ISERROR(VLOOKUP($A54,'Základní kolo'!$A$7:$M$206,8,FALSE)),"",VLOOKUP($A54,'Základní kolo'!$A$7:$M$206,8,FALSE))</f>
        <v>Marková Alena</v>
      </c>
      <c r="F54" s="43">
        <f>IF(ISERROR(VLOOKUP($A54,'Základní kolo'!$A$7:$M$206,9,FALSE)),"",VLOOKUP($A54,'Základní kolo'!$A$7:$M$206,9,FALSE))</f>
        <v>2001</v>
      </c>
      <c r="G54" s="44" t="str">
        <f>IF(ISERROR(VLOOKUP($A54,'Základní kolo'!$A$7:$M$206,10,FALSE)),"",VLOOKUP($A54,'Základní kolo'!$A$7:$M$206,10,FALSE))</f>
        <v>Bozkov</v>
      </c>
      <c r="H54" s="45">
        <f>IF(ISERROR(VLOOKUP($A54,'Základní kolo'!$A$7:$M$206,11,FALSE)),"",VLOOKUP($A54,'Základní kolo'!$A$7:$M$206,11,FALSE))</f>
        <v>22.72</v>
      </c>
      <c r="I54" s="45">
        <f>IF(ISERROR(VLOOKUP($A54,'Základní kolo'!$A$7:$M$206,12,FALSE)),"",VLOOKUP($A54,'Základní kolo'!$A$7:$M$206,12,FALSE))</f>
        <v>22.559</v>
      </c>
      <c r="J54" s="46">
        <f>IF(ISERROR(VLOOKUP($A54,'Základní kolo'!$A$7:$M$206,13,FALSE)),"",VLOOKUP($A54,'Základní kolo'!$A$7:$M$206,13,FALSE))</f>
        <v>22.559</v>
      </c>
    </row>
    <row r="55" spans="1:10" s="5" customFormat="1" ht="12.75">
      <c r="A55" s="5">
        <v>49</v>
      </c>
      <c r="B55" s="41">
        <f>IF(ISERROR(VLOOKUP($A55,'Základní kolo'!$A$7:$M$206,5,FALSE)),"",VLOOKUP($A55,'Základní kolo'!$A$7:$M$206,5,FALSE))</f>
        <v>49</v>
      </c>
      <c r="C55" s="42">
        <f>IF(ISERROR(VLOOKUP($A55,'Základní kolo'!$A$7:$M$206,6,FALSE)),"",VLOOKUP($A55,'Základní kolo'!$A$7:$M$206,6,FALSE))</f>
        <v>69</v>
      </c>
      <c r="D55" s="43">
        <f>IF(ISERROR(VLOOKUP($A55,'Základní kolo'!$A$7:$M$206,7,FALSE)),"",VLOOKUP($A55,'Základní kolo'!$A$7:$M$206,7,FALSE))</f>
        <v>50482</v>
      </c>
      <c r="E55" s="44" t="str">
        <f>IF(ISERROR(VLOOKUP($A55,'Základní kolo'!$A$7:$M$206,8,FALSE)),"",VLOOKUP($A55,'Základní kolo'!$A$7:$M$206,8,FALSE))</f>
        <v>Mladonická Karolína</v>
      </c>
      <c r="F55" s="43">
        <f>IF(ISERROR(VLOOKUP($A55,'Základní kolo'!$A$7:$M$206,9,FALSE)),"",VLOOKUP($A55,'Základní kolo'!$A$7:$M$206,9,FALSE))</f>
        <v>2002</v>
      </c>
      <c r="G55" s="44" t="str">
        <f>IF(ISERROR(VLOOKUP($A55,'Základní kolo'!$A$7:$M$206,10,FALSE)),"",VLOOKUP($A55,'Základní kolo'!$A$7:$M$206,10,FALSE))</f>
        <v>Kvasiny</v>
      </c>
      <c r="H55" s="45">
        <f>IF(ISERROR(VLOOKUP($A55,'Základní kolo'!$A$7:$M$206,11,FALSE)),"",VLOOKUP($A55,'Základní kolo'!$A$7:$M$206,11,FALSE))</f>
        <v>25.25</v>
      </c>
      <c r="I55" s="45">
        <f>IF(ISERROR(VLOOKUP($A55,'Základní kolo'!$A$7:$M$206,12,FALSE)),"",VLOOKUP($A55,'Základní kolo'!$A$7:$M$206,12,FALSE))</f>
        <v>24.67</v>
      </c>
      <c r="J55" s="46">
        <f>IF(ISERROR(VLOOKUP($A55,'Základní kolo'!$A$7:$M$206,13,FALSE)),"",VLOOKUP($A55,'Základní kolo'!$A$7:$M$206,13,FALSE))</f>
        <v>24.67</v>
      </c>
    </row>
    <row r="56" spans="1:10" s="5" customFormat="1" ht="12.75">
      <c r="A56" s="5">
        <v>50</v>
      </c>
      <c r="B56" s="41">
        <f>IF(ISERROR(VLOOKUP($A56,'Základní kolo'!$A$7:$M$206,5,FALSE)),"",VLOOKUP($A56,'Základní kolo'!$A$7:$M$206,5,FALSE))</f>
        <v>50</v>
      </c>
      <c r="C56" s="42">
        <f>IF(ISERROR(VLOOKUP($A56,'Základní kolo'!$A$7:$M$206,6,FALSE)),"",VLOOKUP($A56,'Základní kolo'!$A$7:$M$206,6,FALSE))</f>
        <v>16</v>
      </c>
      <c r="D56" s="43">
        <f>IF(ISERROR(VLOOKUP($A56,'Základní kolo'!$A$7:$M$206,7,FALSE)),"",VLOOKUP($A56,'Základní kolo'!$A$7:$M$206,7,FALSE))</f>
        <v>27922</v>
      </c>
      <c r="E56" s="44" t="str">
        <f>IF(ISERROR(VLOOKUP($A56,'Základní kolo'!$A$7:$M$206,8,FALSE)),"",VLOOKUP($A56,'Základní kolo'!$A$7:$M$206,8,FALSE))</f>
        <v>Urbanová Iva</v>
      </c>
      <c r="F56" s="43">
        <f>IF(ISERROR(VLOOKUP($A56,'Základní kolo'!$A$7:$M$206,9,FALSE)),"",VLOOKUP($A56,'Základní kolo'!$A$7:$M$206,9,FALSE))</f>
        <v>2002</v>
      </c>
      <c r="G56" s="44" t="str">
        <f>IF(ISERROR(VLOOKUP($A56,'Základní kolo'!$A$7:$M$206,10,FALSE)),"",VLOOKUP($A56,'Základní kolo'!$A$7:$M$206,10,FALSE))</f>
        <v>Markvartice</v>
      </c>
      <c r="H56" s="45">
        <f>IF(ISERROR(VLOOKUP($A56,'Základní kolo'!$A$7:$M$206,11,FALSE)),"",VLOOKUP($A56,'Základní kolo'!$A$7:$M$206,11,FALSE))</f>
        <v>25.13</v>
      </c>
      <c r="I56" s="45">
        <f>IF(ISERROR(VLOOKUP($A56,'Základní kolo'!$A$7:$M$206,12,FALSE)),"",VLOOKUP($A56,'Základní kolo'!$A$7:$M$206,12,FALSE))</f>
        <v>35.03</v>
      </c>
      <c r="J56" s="46">
        <f>IF(ISERROR(VLOOKUP($A56,'Základní kolo'!$A$7:$M$206,13,FALSE)),"",VLOOKUP($A56,'Základní kolo'!$A$7:$M$206,13,FALSE))</f>
        <v>25.13</v>
      </c>
    </row>
    <row r="57" spans="1:10" s="5" customFormat="1" ht="12.75">
      <c r="A57" s="5">
        <v>51</v>
      </c>
      <c r="B57" s="41">
        <f>IF(ISERROR(VLOOKUP($A57,'Základní kolo'!$A$7:$M$206,5,FALSE)),"",VLOOKUP($A57,'Základní kolo'!$A$7:$M$206,5,FALSE))</f>
        <v>51</v>
      </c>
      <c r="C57" s="42">
        <f>IF(ISERROR(VLOOKUP($A57,'Základní kolo'!$A$7:$M$206,6,FALSE)),"",VLOOKUP($A57,'Základní kolo'!$A$7:$M$206,6,FALSE))</f>
        <v>102</v>
      </c>
      <c r="D57" s="43">
        <f>IF(ISERROR(VLOOKUP($A57,'Základní kolo'!$A$7:$M$206,7,FALSE)),"",VLOOKUP($A57,'Základní kolo'!$A$7:$M$206,7,FALSE))</f>
        <v>53082</v>
      </c>
      <c r="E57" s="44" t="str">
        <f>IF(ISERROR(VLOOKUP($A57,'Základní kolo'!$A$7:$M$206,8,FALSE)),"",VLOOKUP($A57,'Základní kolo'!$A$7:$M$206,8,FALSE))</f>
        <v>Vlčková Valentýna</v>
      </c>
      <c r="F57" s="43">
        <f>IF(ISERROR(VLOOKUP($A57,'Základní kolo'!$A$7:$M$206,9,FALSE)),"",VLOOKUP($A57,'Základní kolo'!$A$7:$M$206,9,FALSE))</f>
        <v>2002</v>
      </c>
      <c r="G57" s="44" t="str">
        <f>IF(ISERROR(VLOOKUP($A57,'Základní kolo'!$A$7:$M$206,10,FALSE)),"",VLOOKUP($A57,'Základní kolo'!$A$7:$M$206,10,FALSE))</f>
        <v>Kly</v>
      </c>
      <c r="H57" s="45">
        <f>IF(ISERROR(VLOOKUP($A57,'Základní kolo'!$A$7:$M$206,11,FALSE)),"",VLOOKUP($A57,'Základní kolo'!$A$7:$M$206,11,FALSE))</f>
        <v>26.22</v>
      </c>
      <c r="I57" s="45">
        <f>IF(ISERROR(VLOOKUP($A57,'Základní kolo'!$A$7:$M$206,12,FALSE)),"",VLOOKUP($A57,'Základní kolo'!$A$7:$M$206,12,FALSE))</f>
        <v>38</v>
      </c>
      <c r="J57" s="46">
        <f>IF(ISERROR(VLOOKUP($A57,'Základní kolo'!$A$7:$M$206,13,FALSE)),"",VLOOKUP($A57,'Základní kolo'!$A$7:$M$206,13,FALSE))</f>
        <v>26.22</v>
      </c>
    </row>
    <row r="58" spans="1:10" s="5" customFormat="1" ht="12.75">
      <c r="A58" s="5">
        <v>52</v>
      </c>
      <c r="B58" s="41">
        <f>IF(ISERROR(VLOOKUP($A58,'Základní kolo'!$A$7:$M$206,5,FALSE)),"",VLOOKUP($A58,'Základní kolo'!$A$7:$M$206,5,FALSE))</f>
        <v>52</v>
      </c>
      <c r="C58" s="42">
        <f>IF(ISERROR(VLOOKUP($A58,'Základní kolo'!$A$7:$M$206,6,FALSE)),"",VLOOKUP($A58,'Základní kolo'!$A$7:$M$206,6,FALSE))</f>
        <v>94</v>
      </c>
      <c r="D58" s="43">
        <f>IF(ISERROR(VLOOKUP($A58,'Základní kolo'!$A$7:$M$206,7,FALSE)),"",VLOOKUP($A58,'Základní kolo'!$A$7:$M$206,7,FALSE))</f>
        <v>52932</v>
      </c>
      <c r="E58" s="44" t="str">
        <f>IF(ISERROR(VLOOKUP($A58,'Základní kolo'!$A$7:$M$206,8,FALSE)),"",VLOOKUP($A58,'Základní kolo'!$A$7:$M$206,8,FALSE))</f>
        <v>Vytlačilová Vendula</v>
      </c>
      <c r="F58" s="43">
        <f>IF(ISERROR(VLOOKUP($A58,'Základní kolo'!$A$7:$M$206,9,FALSE)),"",VLOOKUP($A58,'Základní kolo'!$A$7:$M$206,9,FALSE))</f>
        <v>2002</v>
      </c>
      <c r="G58" s="44" t="str">
        <f>IF(ISERROR(VLOOKUP($A58,'Základní kolo'!$A$7:$M$206,10,FALSE)),"",VLOOKUP($A58,'Základní kolo'!$A$7:$M$206,10,FALSE))</f>
        <v>Rájec</v>
      </c>
      <c r="H58" s="45">
        <f>IF(ISERROR(VLOOKUP($A58,'Základní kolo'!$A$7:$M$206,11,FALSE)),"",VLOOKUP($A58,'Základní kolo'!$A$7:$M$206,11,FALSE))</f>
        <v>26.88</v>
      </c>
      <c r="I58" s="45">
        <f>IF(ISERROR(VLOOKUP($A58,'Základní kolo'!$A$7:$M$206,12,FALSE)),"",VLOOKUP($A58,'Základní kolo'!$A$7:$M$206,12,FALSE))</f>
        <v>26.29</v>
      </c>
      <c r="J58" s="46">
        <f>IF(ISERROR(VLOOKUP($A58,'Základní kolo'!$A$7:$M$206,13,FALSE)),"",VLOOKUP($A58,'Základní kolo'!$A$7:$M$206,13,FALSE))</f>
        <v>26.29</v>
      </c>
    </row>
    <row r="59" spans="1:10" s="5" customFormat="1" ht="12.75">
      <c r="A59" s="5">
        <v>53</v>
      </c>
      <c r="B59" s="41">
        <f>IF(ISERROR(VLOOKUP($A59,'Základní kolo'!$A$7:$M$206,5,FALSE)),"",VLOOKUP($A59,'Základní kolo'!$A$7:$M$206,5,FALSE))</f>
        <v>53</v>
      </c>
      <c r="C59" s="42">
        <f>IF(ISERROR(VLOOKUP($A59,'Základní kolo'!$A$7:$M$206,6,FALSE)),"",VLOOKUP($A59,'Základní kolo'!$A$7:$M$206,6,FALSE))</f>
        <v>2</v>
      </c>
      <c r="D59" s="43">
        <f>IF(ISERROR(VLOOKUP($A59,'Základní kolo'!$A$7:$M$206,7,FALSE)),"",VLOOKUP($A59,'Základní kolo'!$A$7:$M$206,7,FALSE))</f>
        <v>24612</v>
      </c>
      <c r="E59" s="44" t="str">
        <f>IF(ISERROR(VLOOKUP($A59,'Základní kolo'!$A$7:$M$206,8,FALSE)),"",VLOOKUP($A59,'Základní kolo'!$A$7:$M$206,8,FALSE))</f>
        <v>Kašpárková Alena</v>
      </c>
      <c r="F59" s="43">
        <f>IF(ISERROR(VLOOKUP($A59,'Základní kolo'!$A$7:$M$206,9,FALSE)),"",VLOOKUP($A59,'Základní kolo'!$A$7:$M$206,9,FALSE))</f>
        <v>2002</v>
      </c>
      <c r="G59" s="44" t="str">
        <f>IF(ISERROR(VLOOKUP($A59,'Základní kolo'!$A$7:$M$206,10,FALSE)),"",VLOOKUP($A59,'Základní kolo'!$A$7:$M$206,10,FALSE))</f>
        <v>Praha-Dolní Měcholupy</v>
      </c>
      <c r="H59" s="45">
        <f>IF(ISERROR(VLOOKUP($A59,'Základní kolo'!$A$7:$M$206,11,FALSE)),"",VLOOKUP($A59,'Základní kolo'!$A$7:$M$206,11,FALSE))</f>
        <v>30.53</v>
      </c>
      <c r="I59" s="45" t="str">
        <f>IF(ISERROR(VLOOKUP($A59,'Základní kolo'!$A$7:$M$206,12,FALSE)),"",VLOOKUP($A59,'Základní kolo'!$A$7:$M$206,12,FALSE))</f>
        <v>NP</v>
      </c>
      <c r="J59" s="46">
        <f>IF(ISERROR(VLOOKUP($A59,'Základní kolo'!$A$7:$M$206,13,FALSE)),"",VLOOKUP($A59,'Základní kolo'!$A$7:$M$206,13,FALSE))</f>
        <v>30.53</v>
      </c>
    </row>
    <row r="60" spans="1:10" s="5" customFormat="1" ht="12.75">
      <c r="A60" s="5">
        <v>54</v>
      </c>
      <c r="B60" s="41">
        <f>IF(ISERROR(VLOOKUP($A60,'Základní kolo'!$A$7:$M$206,5,FALSE)),"",VLOOKUP($A60,'Základní kolo'!$A$7:$M$206,5,FALSE))</f>
        <v>54</v>
      </c>
      <c r="C60" s="42">
        <f>IF(ISERROR(VLOOKUP($A60,'Základní kolo'!$A$7:$M$206,6,FALSE)),"",VLOOKUP($A60,'Základní kolo'!$A$7:$M$206,6,FALSE))</f>
        <v>86</v>
      </c>
      <c r="D60" s="43">
        <f>IF(ISERROR(VLOOKUP($A60,'Základní kolo'!$A$7:$M$206,7,FALSE)),"",VLOOKUP($A60,'Základní kolo'!$A$7:$M$206,7,FALSE))</f>
        <v>49562</v>
      </c>
      <c r="E60" s="44" t="str">
        <f>IF(ISERROR(VLOOKUP($A60,'Základní kolo'!$A$7:$M$206,8,FALSE)),"",VLOOKUP($A60,'Základní kolo'!$A$7:$M$206,8,FALSE))</f>
        <v>Oravová Nikol</v>
      </c>
      <c r="F60" s="43">
        <f>IF(ISERROR(VLOOKUP($A60,'Základní kolo'!$A$7:$M$206,9,FALSE)),"",VLOOKUP($A60,'Základní kolo'!$A$7:$M$206,9,FALSE))</f>
        <v>2002</v>
      </c>
      <c r="G60" s="44" t="str">
        <f>IF(ISERROR(VLOOKUP($A60,'Základní kolo'!$A$7:$M$206,10,FALSE)),"",VLOOKUP($A60,'Základní kolo'!$A$7:$M$206,10,FALSE))</f>
        <v>Chodov</v>
      </c>
      <c r="H60" s="45" t="str">
        <f>IF(ISERROR(VLOOKUP($A60,'Základní kolo'!$A$7:$M$206,11,FALSE)),"",VLOOKUP($A60,'Základní kolo'!$A$7:$M$206,11,FALSE))</f>
        <v>NP</v>
      </c>
      <c r="I60" s="45">
        <f>IF(ISERROR(VLOOKUP($A60,'Základní kolo'!$A$7:$M$206,12,FALSE)),"",VLOOKUP($A60,'Základní kolo'!$A$7:$M$206,12,FALSE))</f>
        <v>35.97</v>
      </c>
      <c r="J60" s="46">
        <f>IF(ISERROR(VLOOKUP($A60,'Základní kolo'!$A$7:$M$206,13,FALSE)),"",VLOOKUP($A60,'Základní kolo'!$A$7:$M$206,13,FALSE))</f>
        <v>35.97</v>
      </c>
    </row>
    <row r="61" spans="1:10" s="5" customFormat="1" ht="12.75">
      <c r="A61" s="5">
        <v>55</v>
      </c>
      <c r="B61" s="41">
        <f>IF(ISERROR(VLOOKUP($A61,'Základní kolo'!$A$7:$M$206,5,FALSE)),"",VLOOKUP($A61,'Základní kolo'!$A$7:$M$206,5,FALSE))</f>
        <v>55</v>
      </c>
      <c r="C61" s="42">
        <f>IF(ISERROR(VLOOKUP($A61,'Základní kolo'!$A$7:$M$206,6,FALSE)),"",VLOOKUP($A61,'Základní kolo'!$A$7:$M$206,6,FALSE))</f>
        <v>27</v>
      </c>
      <c r="D61" s="43">
        <f>IF(ISERROR(VLOOKUP($A61,'Základní kolo'!$A$7:$M$206,7,FALSE)),"",VLOOKUP($A61,'Základní kolo'!$A$7:$M$206,7,FALSE))</f>
        <v>31272</v>
      </c>
      <c r="E61" s="44" t="str">
        <f>IF(ISERROR(VLOOKUP($A61,'Základní kolo'!$A$7:$M$206,8,FALSE)),"",VLOOKUP($A61,'Základní kolo'!$A$7:$M$206,8,FALSE))</f>
        <v>Šustrová Markéta</v>
      </c>
      <c r="F61" s="43">
        <f>IF(ISERROR(VLOOKUP($A61,'Základní kolo'!$A$7:$M$206,9,FALSE)),"",VLOOKUP($A61,'Základní kolo'!$A$7:$M$206,9,FALSE))</f>
        <v>2002</v>
      </c>
      <c r="G61" s="44" t="str">
        <f>IF(ISERROR(VLOOKUP($A61,'Základní kolo'!$A$7:$M$206,10,FALSE)),"",VLOOKUP($A61,'Základní kolo'!$A$7:$M$206,10,FALSE))</f>
        <v>Dolní Životice</v>
      </c>
      <c r="H61" s="45" t="str">
        <f>IF(ISERROR(VLOOKUP($A61,'Základní kolo'!$A$7:$M$206,11,FALSE)),"",VLOOKUP($A61,'Základní kolo'!$A$7:$M$206,11,FALSE))</f>
        <v>NP</v>
      </c>
      <c r="I61" s="45" t="str">
        <f>IF(ISERROR(VLOOKUP($A61,'Základní kolo'!$A$7:$M$206,12,FALSE)),"",VLOOKUP($A61,'Základní kolo'!$A$7:$M$206,12,FALSE))</f>
        <v>NP</v>
      </c>
      <c r="J61" s="46" t="str">
        <f>IF(ISERROR(VLOOKUP($A61,'Základní kolo'!$A$7:$M$206,13,FALSE)),"",VLOOKUP($A61,'Základní kolo'!$A$7:$M$206,13,FALSE))</f>
        <v>NP</v>
      </c>
    </row>
    <row r="62" spans="1:10" s="5" customFormat="1" ht="12.75">
      <c r="A62" s="5">
        <v>56</v>
      </c>
      <c r="B62" s="41">
        <f>IF(ISERROR(VLOOKUP($A62,'Základní kolo'!$A$7:$M$206,5,FALSE)),"",VLOOKUP($A62,'Základní kolo'!$A$7:$M$206,5,FALSE))</f>
        <v>55</v>
      </c>
      <c r="C62" s="42">
        <f>IF(ISERROR(VLOOKUP($A62,'Základní kolo'!$A$7:$M$206,6,FALSE)),"",VLOOKUP($A62,'Základní kolo'!$A$7:$M$206,6,FALSE))</f>
        <v>46</v>
      </c>
      <c r="D62" s="43">
        <f>IF(ISERROR(VLOOKUP($A62,'Základní kolo'!$A$7:$M$206,7,FALSE)),"",VLOOKUP($A62,'Základní kolo'!$A$7:$M$206,7,FALSE))</f>
        <v>7502</v>
      </c>
      <c r="E62" s="44" t="str">
        <f>IF(ISERROR(VLOOKUP($A62,'Základní kolo'!$A$7:$M$206,8,FALSE)),"",VLOOKUP($A62,'Základní kolo'!$A$7:$M$206,8,FALSE))</f>
        <v>Švábová Daniela</v>
      </c>
      <c r="F62" s="43">
        <f>IF(ISERROR(VLOOKUP($A62,'Základní kolo'!$A$7:$M$206,9,FALSE)),"",VLOOKUP($A62,'Základní kolo'!$A$7:$M$206,9,FALSE))</f>
        <v>2001</v>
      </c>
      <c r="G62" s="44" t="str">
        <f>IF(ISERROR(VLOOKUP($A62,'Základní kolo'!$A$7:$M$206,10,FALSE)),"",VLOOKUP($A62,'Základní kolo'!$A$7:$M$206,10,FALSE))</f>
        <v>Kamenec</v>
      </c>
      <c r="H62" s="45" t="str">
        <f>IF(ISERROR(VLOOKUP($A62,'Základní kolo'!$A$7:$M$206,11,FALSE)),"",VLOOKUP($A62,'Základní kolo'!$A$7:$M$206,11,FALSE))</f>
        <v>NP</v>
      </c>
      <c r="I62" s="45" t="str">
        <f>IF(ISERROR(VLOOKUP($A62,'Základní kolo'!$A$7:$M$206,12,FALSE)),"",VLOOKUP($A62,'Základní kolo'!$A$7:$M$206,12,FALSE))</f>
        <v>NP</v>
      </c>
      <c r="J62" s="46" t="str">
        <f>IF(ISERROR(VLOOKUP($A62,'Základní kolo'!$A$7:$M$206,13,FALSE)),"",VLOOKUP($A62,'Základní kolo'!$A$7:$M$206,13,FALSE))</f>
        <v>NP</v>
      </c>
    </row>
    <row r="63" spans="1:10" s="5" customFormat="1" ht="12.75">
      <c r="A63" s="5">
        <v>57</v>
      </c>
      <c r="B63" s="41">
        <f>IF(ISERROR(VLOOKUP($A63,'Základní kolo'!$A$7:$M$206,5,FALSE)),"",VLOOKUP($A63,'Základní kolo'!$A$7:$M$206,5,FALSE))</f>
        <v>55</v>
      </c>
      <c r="C63" s="42">
        <f>IF(ISERROR(VLOOKUP($A63,'Základní kolo'!$A$7:$M$206,6,FALSE)),"",VLOOKUP($A63,'Základní kolo'!$A$7:$M$206,6,FALSE))</f>
        <v>48</v>
      </c>
      <c r="D63" s="43">
        <f>IF(ISERROR(VLOOKUP($A63,'Základní kolo'!$A$7:$M$206,7,FALSE)),"",VLOOKUP($A63,'Základní kolo'!$A$7:$M$206,7,FALSE))</f>
        <v>51362</v>
      </c>
      <c r="E63" s="44" t="str">
        <f>IF(ISERROR(VLOOKUP($A63,'Základní kolo'!$A$7:$M$206,8,FALSE)),"",VLOOKUP($A63,'Základní kolo'!$A$7:$M$206,8,FALSE))</f>
        <v>Králová Jana</v>
      </c>
      <c r="F63" s="43">
        <f>IF(ISERROR(VLOOKUP($A63,'Základní kolo'!$A$7:$M$206,9,FALSE)),"",VLOOKUP($A63,'Základní kolo'!$A$7:$M$206,9,FALSE))</f>
        <v>2002</v>
      </c>
      <c r="G63" s="44" t="str">
        <f>IF(ISERROR(VLOOKUP($A63,'Základní kolo'!$A$7:$M$206,10,FALSE)),"",VLOOKUP($A63,'Základní kolo'!$A$7:$M$206,10,FALSE))</f>
        <v>Vyšehořovice</v>
      </c>
      <c r="H63" s="45" t="str">
        <f>IF(ISERROR(VLOOKUP($A63,'Základní kolo'!$A$7:$M$206,11,FALSE)),"",VLOOKUP($A63,'Základní kolo'!$A$7:$M$206,11,FALSE))</f>
        <v>NP</v>
      </c>
      <c r="I63" s="45" t="str">
        <f>IF(ISERROR(VLOOKUP($A63,'Základní kolo'!$A$7:$M$206,12,FALSE)),"",VLOOKUP($A63,'Základní kolo'!$A$7:$M$206,12,FALSE))</f>
        <v>NP</v>
      </c>
      <c r="J63" s="46" t="str">
        <f>IF(ISERROR(VLOOKUP($A63,'Základní kolo'!$A$7:$M$206,13,FALSE)),"",VLOOKUP($A63,'Základní kolo'!$A$7:$M$206,13,FALSE))</f>
        <v>NP</v>
      </c>
    </row>
    <row r="64" spans="1:10" s="5" customFormat="1" ht="12.75">
      <c r="A64" s="5">
        <v>58</v>
      </c>
      <c r="B64" s="41">
        <f>IF(ISERROR(VLOOKUP($A64,'Základní kolo'!$A$7:$M$206,5,FALSE)),"",VLOOKUP($A64,'Základní kolo'!$A$7:$M$206,5,FALSE))</f>
      </c>
      <c r="C64" s="42">
        <f>IF(ISERROR(VLOOKUP($A64,'Základní kolo'!$A$7:$M$206,6,FALSE)),"",VLOOKUP($A64,'Základní kolo'!$A$7:$M$206,6,FALSE))</f>
      </c>
      <c r="D64" s="43">
        <f>IF(ISERROR(VLOOKUP($A64,'Základní kolo'!$A$7:$M$206,7,FALSE)),"",VLOOKUP($A64,'Základní kolo'!$A$7:$M$206,7,FALSE))</f>
      </c>
      <c r="E64" s="44">
        <f>IF(ISERROR(VLOOKUP($A64,'Základní kolo'!$A$7:$M$206,8,FALSE)),"",VLOOKUP($A64,'Základní kolo'!$A$7:$M$206,8,FALSE))</f>
      </c>
      <c r="F64" s="43">
        <f>IF(ISERROR(VLOOKUP($A64,'Základní kolo'!$A$7:$M$206,9,FALSE)),"",VLOOKUP($A64,'Základní kolo'!$A$7:$M$206,9,FALSE))</f>
      </c>
      <c r="G64" s="44">
        <f>IF(ISERROR(VLOOKUP($A64,'Základní kolo'!$A$7:$M$206,10,FALSE)),"",VLOOKUP($A64,'Základní kolo'!$A$7:$M$206,10,FALSE))</f>
      </c>
      <c r="H64" s="45">
        <f>IF(ISERROR(VLOOKUP($A64,'Základní kolo'!$A$7:$M$206,11,FALSE)),"",VLOOKUP($A64,'Základní kolo'!$A$7:$M$206,11,FALSE))</f>
      </c>
      <c r="I64" s="45">
        <f>IF(ISERROR(VLOOKUP($A64,'Základní kolo'!$A$7:$M$206,12,FALSE)),"",VLOOKUP($A64,'Základní kolo'!$A$7:$M$206,12,FALSE))</f>
      </c>
      <c r="J64" s="46">
        <f>IF(ISERROR(VLOOKUP($A64,'Základní kolo'!$A$7:$M$206,13,FALSE)),"",VLOOKUP($A64,'Základní kolo'!$A$7:$M$206,13,FALSE))</f>
      </c>
    </row>
    <row r="65" spans="1:10" s="5" customFormat="1" ht="12.75">
      <c r="A65" s="5">
        <v>59</v>
      </c>
      <c r="B65" s="41">
        <f>IF(ISERROR(VLOOKUP($A65,'Základní kolo'!$A$7:$M$206,5,FALSE)),"",VLOOKUP($A65,'Základní kolo'!$A$7:$M$206,5,FALSE))</f>
      </c>
      <c r="C65" s="42">
        <f>IF(ISERROR(VLOOKUP($A65,'Základní kolo'!$A$7:$M$206,6,FALSE)),"",VLOOKUP($A65,'Základní kolo'!$A$7:$M$206,6,FALSE))</f>
      </c>
      <c r="D65" s="43">
        <f>IF(ISERROR(VLOOKUP($A65,'Základní kolo'!$A$7:$M$206,7,FALSE)),"",VLOOKUP($A65,'Základní kolo'!$A$7:$M$206,7,FALSE))</f>
      </c>
      <c r="E65" s="44">
        <f>IF(ISERROR(VLOOKUP($A65,'Základní kolo'!$A$7:$M$206,8,FALSE)),"",VLOOKUP($A65,'Základní kolo'!$A$7:$M$206,8,FALSE))</f>
      </c>
      <c r="F65" s="43">
        <f>IF(ISERROR(VLOOKUP($A65,'Základní kolo'!$A$7:$M$206,9,FALSE)),"",VLOOKUP($A65,'Základní kolo'!$A$7:$M$206,9,FALSE))</f>
      </c>
      <c r="G65" s="44">
        <f>IF(ISERROR(VLOOKUP($A65,'Základní kolo'!$A$7:$M$206,10,FALSE)),"",VLOOKUP($A65,'Základní kolo'!$A$7:$M$206,10,FALSE))</f>
      </c>
      <c r="H65" s="45">
        <f>IF(ISERROR(VLOOKUP($A65,'Základní kolo'!$A$7:$M$206,11,FALSE)),"",VLOOKUP($A65,'Základní kolo'!$A$7:$M$206,11,FALSE))</f>
      </c>
      <c r="I65" s="45">
        <f>IF(ISERROR(VLOOKUP($A65,'Základní kolo'!$A$7:$M$206,12,FALSE)),"",VLOOKUP($A65,'Základní kolo'!$A$7:$M$206,12,FALSE))</f>
      </c>
      <c r="J65" s="46">
        <f>IF(ISERROR(VLOOKUP($A65,'Základní kolo'!$A$7:$M$206,13,FALSE)),"",VLOOKUP($A65,'Základní kolo'!$A$7:$M$206,13,FALSE))</f>
      </c>
    </row>
    <row r="66" spans="1:10" s="5" customFormat="1" ht="12.75">
      <c r="A66" s="5">
        <v>60</v>
      </c>
      <c r="B66" s="41">
        <f>IF(ISERROR(VLOOKUP($A66,'Základní kolo'!$A$7:$M$206,5,FALSE)),"",VLOOKUP($A66,'Základní kolo'!$A$7:$M$206,5,FALSE))</f>
      </c>
      <c r="C66" s="42">
        <f>IF(ISERROR(VLOOKUP($A66,'Základní kolo'!$A$7:$M$206,6,FALSE)),"",VLOOKUP($A66,'Základní kolo'!$A$7:$M$206,6,FALSE))</f>
      </c>
      <c r="D66" s="43">
        <f>IF(ISERROR(VLOOKUP($A66,'Základní kolo'!$A$7:$M$206,7,FALSE)),"",VLOOKUP($A66,'Základní kolo'!$A$7:$M$206,7,FALSE))</f>
      </c>
      <c r="E66" s="44">
        <f>IF(ISERROR(VLOOKUP($A66,'Základní kolo'!$A$7:$M$206,8,FALSE)),"",VLOOKUP($A66,'Základní kolo'!$A$7:$M$206,8,FALSE))</f>
      </c>
      <c r="F66" s="43">
        <f>IF(ISERROR(VLOOKUP($A66,'Základní kolo'!$A$7:$M$206,9,FALSE)),"",VLOOKUP($A66,'Základní kolo'!$A$7:$M$206,9,FALSE))</f>
      </c>
      <c r="G66" s="44">
        <f>IF(ISERROR(VLOOKUP($A66,'Základní kolo'!$A$7:$M$206,10,FALSE)),"",VLOOKUP($A66,'Základní kolo'!$A$7:$M$206,10,FALSE))</f>
      </c>
      <c r="H66" s="45">
        <f>IF(ISERROR(VLOOKUP($A66,'Základní kolo'!$A$7:$M$206,11,FALSE)),"",VLOOKUP($A66,'Základní kolo'!$A$7:$M$206,11,FALSE))</f>
      </c>
      <c r="I66" s="45">
        <f>IF(ISERROR(VLOOKUP($A66,'Základní kolo'!$A$7:$M$206,12,FALSE)),"",VLOOKUP($A66,'Základní kolo'!$A$7:$M$206,12,FALSE))</f>
      </c>
      <c r="J66" s="46">
        <f>IF(ISERROR(VLOOKUP($A66,'Základní kolo'!$A$7:$M$206,13,FALSE)),"",VLOOKUP($A66,'Základní kolo'!$A$7:$M$206,13,FALSE))</f>
      </c>
    </row>
    <row r="67" spans="1:10" s="5" customFormat="1" ht="12.75">
      <c r="A67" s="5">
        <v>61</v>
      </c>
      <c r="B67" s="41">
        <f>IF(ISERROR(VLOOKUP($A67,'Základní kolo'!$A$7:$M$206,5,FALSE)),"",VLOOKUP($A67,'Základní kolo'!$A$7:$M$206,5,FALSE))</f>
      </c>
      <c r="C67" s="42">
        <f>IF(ISERROR(VLOOKUP($A67,'Základní kolo'!$A$7:$M$206,6,FALSE)),"",VLOOKUP($A67,'Základní kolo'!$A$7:$M$206,6,FALSE))</f>
      </c>
      <c r="D67" s="43">
        <f>IF(ISERROR(VLOOKUP($A67,'Základní kolo'!$A$7:$M$206,7,FALSE)),"",VLOOKUP($A67,'Základní kolo'!$A$7:$M$206,7,FALSE))</f>
      </c>
      <c r="E67" s="44">
        <f>IF(ISERROR(VLOOKUP($A67,'Základní kolo'!$A$7:$M$206,8,FALSE)),"",VLOOKUP($A67,'Základní kolo'!$A$7:$M$206,8,FALSE))</f>
      </c>
      <c r="F67" s="43">
        <f>IF(ISERROR(VLOOKUP($A67,'Základní kolo'!$A$7:$M$206,9,FALSE)),"",VLOOKUP($A67,'Základní kolo'!$A$7:$M$206,9,FALSE))</f>
      </c>
      <c r="G67" s="44">
        <f>IF(ISERROR(VLOOKUP($A67,'Základní kolo'!$A$7:$M$206,10,FALSE)),"",VLOOKUP($A67,'Základní kolo'!$A$7:$M$206,10,FALSE))</f>
      </c>
      <c r="H67" s="45">
        <f>IF(ISERROR(VLOOKUP($A67,'Základní kolo'!$A$7:$M$206,11,FALSE)),"",VLOOKUP($A67,'Základní kolo'!$A$7:$M$206,11,FALSE))</f>
      </c>
      <c r="I67" s="45">
        <f>IF(ISERROR(VLOOKUP($A67,'Základní kolo'!$A$7:$M$206,12,FALSE)),"",VLOOKUP($A67,'Základní kolo'!$A$7:$M$206,12,FALSE))</f>
      </c>
      <c r="J67" s="46">
        <f>IF(ISERROR(VLOOKUP($A67,'Základní kolo'!$A$7:$M$206,13,FALSE)),"",VLOOKUP($A67,'Základní kolo'!$A$7:$M$206,13,FALSE))</f>
      </c>
    </row>
    <row r="68" spans="1:10" s="5" customFormat="1" ht="12.75">
      <c r="A68" s="5">
        <v>62</v>
      </c>
      <c r="B68" s="41">
        <f>IF(ISERROR(VLOOKUP($A68,'Základní kolo'!$A$7:$M$206,5,FALSE)),"",VLOOKUP($A68,'Základní kolo'!$A$7:$M$206,5,FALSE))</f>
      </c>
      <c r="C68" s="42">
        <f>IF(ISERROR(VLOOKUP($A68,'Základní kolo'!$A$7:$M$206,6,FALSE)),"",VLOOKUP($A68,'Základní kolo'!$A$7:$M$206,6,FALSE))</f>
      </c>
      <c r="D68" s="43">
        <f>IF(ISERROR(VLOOKUP($A68,'Základní kolo'!$A$7:$M$206,7,FALSE)),"",VLOOKUP($A68,'Základní kolo'!$A$7:$M$206,7,FALSE))</f>
      </c>
      <c r="E68" s="44">
        <f>IF(ISERROR(VLOOKUP($A68,'Základní kolo'!$A$7:$M$206,8,FALSE)),"",VLOOKUP($A68,'Základní kolo'!$A$7:$M$206,8,FALSE))</f>
      </c>
      <c r="F68" s="43">
        <f>IF(ISERROR(VLOOKUP($A68,'Základní kolo'!$A$7:$M$206,9,FALSE)),"",VLOOKUP($A68,'Základní kolo'!$A$7:$M$206,9,FALSE))</f>
      </c>
      <c r="G68" s="44">
        <f>IF(ISERROR(VLOOKUP($A68,'Základní kolo'!$A$7:$M$206,10,FALSE)),"",VLOOKUP($A68,'Základní kolo'!$A$7:$M$206,10,FALSE))</f>
      </c>
      <c r="H68" s="45">
        <f>IF(ISERROR(VLOOKUP($A68,'Základní kolo'!$A$7:$M$206,11,FALSE)),"",VLOOKUP($A68,'Základní kolo'!$A$7:$M$206,11,FALSE))</f>
      </c>
      <c r="I68" s="45">
        <f>IF(ISERROR(VLOOKUP($A68,'Základní kolo'!$A$7:$M$206,12,FALSE)),"",VLOOKUP($A68,'Základní kolo'!$A$7:$M$206,12,FALSE))</f>
      </c>
      <c r="J68" s="46">
        <f>IF(ISERROR(VLOOKUP($A68,'Základní kolo'!$A$7:$M$206,13,FALSE)),"",VLOOKUP($A68,'Základní kolo'!$A$7:$M$206,13,FALSE))</f>
      </c>
    </row>
    <row r="69" spans="1:10" s="5" customFormat="1" ht="12.75">
      <c r="A69" s="5">
        <v>63</v>
      </c>
      <c r="B69" s="41">
        <f>IF(ISERROR(VLOOKUP($A69,'Základní kolo'!$A$7:$M$206,5,FALSE)),"",VLOOKUP($A69,'Základní kolo'!$A$7:$M$206,5,FALSE))</f>
      </c>
      <c r="C69" s="42">
        <f>IF(ISERROR(VLOOKUP($A69,'Základní kolo'!$A$7:$M$206,6,FALSE)),"",VLOOKUP($A69,'Základní kolo'!$A$7:$M$206,6,FALSE))</f>
      </c>
      <c r="D69" s="43">
        <f>IF(ISERROR(VLOOKUP($A69,'Základní kolo'!$A$7:$M$206,7,FALSE)),"",VLOOKUP($A69,'Základní kolo'!$A$7:$M$206,7,FALSE))</f>
      </c>
      <c r="E69" s="44">
        <f>IF(ISERROR(VLOOKUP($A69,'Základní kolo'!$A$7:$M$206,8,FALSE)),"",VLOOKUP($A69,'Základní kolo'!$A$7:$M$206,8,FALSE))</f>
      </c>
      <c r="F69" s="43">
        <f>IF(ISERROR(VLOOKUP($A69,'Základní kolo'!$A$7:$M$206,9,FALSE)),"",VLOOKUP($A69,'Základní kolo'!$A$7:$M$206,9,FALSE))</f>
      </c>
      <c r="G69" s="44">
        <f>IF(ISERROR(VLOOKUP($A69,'Základní kolo'!$A$7:$M$206,10,FALSE)),"",VLOOKUP($A69,'Základní kolo'!$A$7:$M$206,10,FALSE))</f>
      </c>
      <c r="H69" s="45">
        <f>IF(ISERROR(VLOOKUP($A69,'Základní kolo'!$A$7:$M$206,11,FALSE)),"",VLOOKUP($A69,'Základní kolo'!$A$7:$M$206,11,FALSE))</f>
      </c>
      <c r="I69" s="45">
        <f>IF(ISERROR(VLOOKUP($A69,'Základní kolo'!$A$7:$M$206,12,FALSE)),"",VLOOKUP($A69,'Základní kolo'!$A$7:$M$206,12,FALSE))</f>
      </c>
      <c r="J69" s="46">
        <f>IF(ISERROR(VLOOKUP($A69,'Základní kolo'!$A$7:$M$206,13,FALSE)),"",VLOOKUP($A69,'Základní kolo'!$A$7:$M$206,13,FALSE))</f>
      </c>
    </row>
    <row r="70" spans="1:10" s="5" customFormat="1" ht="12.75">
      <c r="A70" s="5">
        <v>64</v>
      </c>
      <c r="B70" s="41">
        <f>IF(ISERROR(VLOOKUP($A70,'Základní kolo'!$A$7:$M$206,5,FALSE)),"",VLOOKUP($A70,'Základní kolo'!$A$7:$M$206,5,FALSE))</f>
      </c>
      <c r="C70" s="42">
        <f>IF(ISERROR(VLOOKUP($A70,'Základní kolo'!$A$7:$M$206,6,FALSE)),"",VLOOKUP($A70,'Základní kolo'!$A$7:$M$206,6,FALSE))</f>
      </c>
      <c r="D70" s="43">
        <f>IF(ISERROR(VLOOKUP($A70,'Základní kolo'!$A$7:$M$206,7,FALSE)),"",VLOOKUP($A70,'Základní kolo'!$A$7:$M$206,7,FALSE))</f>
      </c>
      <c r="E70" s="44">
        <f>IF(ISERROR(VLOOKUP($A70,'Základní kolo'!$A$7:$M$206,8,FALSE)),"",VLOOKUP($A70,'Základní kolo'!$A$7:$M$206,8,FALSE))</f>
      </c>
      <c r="F70" s="43">
        <f>IF(ISERROR(VLOOKUP($A70,'Základní kolo'!$A$7:$M$206,9,FALSE)),"",VLOOKUP($A70,'Základní kolo'!$A$7:$M$206,9,FALSE))</f>
      </c>
      <c r="G70" s="44">
        <f>IF(ISERROR(VLOOKUP($A70,'Základní kolo'!$A$7:$M$206,10,FALSE)),"",VLOOKUP($A70,'Základní kolo'!$A$7:$M$206,10,FALSE))</f>
      </c>
      <c r="H70" s="45">
        <f>IF(ISERROR(VLOOKUP($A70,'Základní kolo'!$A$7:$M$206,11,FALSE)),"",VLOOKUP($A70,'Základní kolo'!$A$7:$M$206,11,FALSE))</f>
      </c>
      <c r="I70" s="45">
        <f>IF(ISERROR(VLOOKUP($A70,'Základní kolo'!$A$7:$M$206,12,FALSE)),"",VLOOKUP($A70,'Základní kolo'!$A$7:$M$206,12,FALSE))</f>
      </c>
      <c r="J70" s="46">
        <f>IF(ISERROR(VLOOKUP($A70,'Základní kolo'!$A$7:$M$206,13,FALSE)),"",VLOOKUP($A70,'Základní kolo'!$A$7:$M$206,13,FALSE))</f>
      </c>
    </row>
    <row r="71" spans="1:10" s="5" customFormat="1" ht="12.75">
      <c r="A71" s="5">
        <v>65</v>
      </c>
      <c r="B71" s="41">
        <f>IF(ISERROR(VLOOKUP($A71,'Základní kolo'!$A$7:$M$206,5,FALSE)),"",VLOOKUP($A71,'Základní kolo'!$A$7:$M$206,5,FALSE))</f>
      </c>
      <c r="C71" s="42">
        <f>IF(ISERROR(VLOOKUP($A71,'Základní kolo'!$A$7:$M$206,6,FALSE)),"",VLOOKUP($A71,'Základní kolo'!$A$7:$M$206,6,FALSE))</f>
      </c>
      <c r="D71" s="43">
        <f>IF(ISERROR(VLOOKUP($A71,'Základní kolo'!$A$7:$M$206,7,FALSE)),"",VLOOKUP($A71,'Základní kolo'!$A$7:$M$206,7,FALSE))</f>
      </c>
      <c r="E71" s="44">
        <f>IF(ISERROR(VLOOKUP($A71,'Základní kolo'!$A$7:$M$206,8,FALSE)),"",VLOOKUP($A71,'Základní kolo'!$A$7:$M$206,8,FALSE))</f>
      </c>
      <c r="F71" s="43">
        <f>IF(ISERROR(VLOOKUP($A71,'Základní kolo'!$A$7:$M$206,9,FALSE)),"",VLOOKUP($A71,'Základní kolo'!$A$7:$M$206,9,FALSE))</f>
      </c>
      <c r="G71" s="44">
        <f>IF(ISERROR(VLOOKUP($A71,'Základní kolo'!$A$7:$M$206,10,FALSE)),"",VLOOKUP($A71,'Základní kolo'!$A$7:$M$206,10,FALSE))</f>
      </c>
      <c r="H71" s="45">
        <f>IF(ISERROR(VLOOKUP($A71,'Základní kolo'!$A$7:$M$206,11,FALSE)),"",VLOOKUP($A71,'Základní kolo'!$A$7:$M$206,11,FALSE))</f>
      </c>
      <c r="I71" s="45">
        <f>IF(ISERROR(VLOOKUP($A71,'Základní kolo'!$A$7:$M$206,12,FALSE)),"",VLOOKUP($A71,'Základní kolo'!$A$7:$M$206,12,FALSE))</f>
      </c>
      <c r="J71" s="46">
        <f>IF(ISERROR(VLOOKUP($A71,'Základní kolo'!$A$7:$M$206,13,FALSE)),"",VLOOKUP($A71,'Základní kolo'!$A$7:$M$206,13,FALSE))</f>
      </c>
    </row>
    <row r="72" spans="1:10" s="5" customFormat="1" ht="12.75">
      <c r="A72" s="5">
        <v>66</v>
      </c>
      <c r="B72" s="41">
        <f>IF(ISERROR(VLOOKUP($A72,'Základní kolo'!$A$7:$M$206,5,FALSE)),"",VLOOKUP($A72,'Základní kolo'!$A$7:$M$206,5,FALSE))</f>
      </c>
      <c r="C72" s="42">
        <f>IF(ISERROR(VLOOKUP($A72,'Základní kolo'!$A$7:$M$206,6,FALSE)),"",VLOOKUP($A72,'Základní kolo'!$A$7:$M$206,6,FALSE))</f>
      </c>
      <c r="D72" s="43">
        <f>IF(ISERROR(VLOOKUP($A72,'Základní kolo'!$A$7:$M$206,7,FALSE)),"",VLOOKUP($A72,'Základní kolo'!$A$7:$M$206,7,FALSE))</f>
      </c>
      <c r="E72" s="44">
        <f>IF(ISERROR(VLOOKUP($A72,'Základní kolo'!$A$7:$M$206,8,FALSE)),"",VLOOKUP($A72,'Základní kolo'!$A$7:$M$206,8,FALSE))</f>
      </c>
      <c r="F72" s="43">
        <f>IF(ISERROR(VLOOKUP($A72,'Základní kolo'!$A$7:$M$206,9,FALSE)),"",VLOOKUP($A72,'Základní kolo'!$A$7:$M$206,9,FALSE))</f>
      </c>
      <c r="G72" s="44">
        <f>IF(ISERROR(VLOOKUP($A72,'Základní kolo'!$A$7:$M$206,10,FALSE)),"",VLOOKUP($A72,'Základní kolo'!$A$7:$M$206,10,FALSE))</f>
      </c>
      <c r="H72" s="45">
        <f>IF(ISERROR(VLOOKUP($A72,'Základní kolo'!$A$7:$M$206,11,FALSE)),"",VLOOKUP($A72,'Základní kolo'!$A$7:$M$206,11,FALSE))</f>
      </c>
      <c r="I72" s="45">
        <f>IF(ISERROR(VLOOKUP($A72,'Základní kolo'!$A$7:$M$206,12,FALSE)),"",VLOOKUP($A72,'Základní kolo'!$A$7:$M$206,12,FALSE))</f>
      </c>
      <c r="J72" s="46">
        <f>IF(ISERROR(VLOOKUP($A72,'Základní kolo'!$A$7:$M$206,13,FALSE)),"",VLOOKUP($A72,'Základní kolo'!$A$7:$M$206,13,FALSE))</f>
      </c>
    </row>
    <row r="73" spans="1:10" s="5" customFormat="1" ht="12.75">
      <c r="A73" s="5">
        <v>67</v>
      </c>
      <c r="B73" s="41">
        <f>IF(ISERROR(VLOOKUP($A73,'Základní kolo'!$A$7:$M$206,5,FALSE)),"",VLOOKUP($A73,'Základní kolo'!$A$7:$M$206,5,FALSE))</f>
      </c>
      <c r="C73" s="42">
        <f>IF(ISERROR(VLOOKUP($A73,'Základní kolo'!$A$7:$M$206,6,FALSE)),"",VLOOKUP($A73,'Základní kolo'!$A$7:$M$206,6,FALSE))</f>
      </c>
      <c r="D73" s="43">
        <f>IF(ISERROR(VLOOKUP($A73,'Základní kolo'!$A$7:$M$206,7,FALSE)),"",VLOOKUP($A73,'Základní kolo'!$A$7:$M$206,7,FALSE))</f>
      </c>
      <c r="E73" s="44">
        <f>IF(ISERROR(VLOOKUP($A73,'Základní kolo'!$A$7:$M$206,8,FALSE)),"",VLOOKUP($A73,'Základní kolo'!$A$7:$M$206,8,FALSE))</f>
      </c>
      <c r="F73" s="43">
        <f>IF(ISERROR(VLOOKUP($A73,'Základní kolo'!$A$7:$M$206,9,FALSE)),"",VLOOKUP($A73,'Základní kolo'!$A$7:$M$206,9,FALSE))</f>
      </c>
      <c r="G73" s="44">
        <f>IF(ISERROR(VLOOKUP($A73,'Základní kolo'!$A$7:$M$206,10,FALSE)),"",VLOOKUP($A73,'Základní kolo'!$A$7:$M$206,10,FALSE))</f>
      </c>
      <c r="H73" s="45">
        <f>IF(ISERROR(VLOOKUP($A73,'Základní kolo'!$A$7:$M$206,11,FALSE)),"",VLOOKUP($A73,'Základní kolo'!$A$7:$M$206,11,FALSE))</f>
      </c>
      <c r="I73" s="45">
        <f>IF(ISERROR(VLOOKUP($A73,'Základní kolo'!$A$7:$M$206,12,FALSE)),"",VLOOKUP($A73,'Základní kolo'!$A$7:$M$206,12,FALSE))</f>
      </c>
      <c r="J73" s="46">
        <f>IF(ISERROR(VLOOKUP($A73,'Základní kolo'!$A$7:$M$206,13,FALSE)),"",VLOOKUP($A73,'Základní kolo'!$A$7:$M$206,13,FALSE))</f>
      </c>
    </row>
    <row r="74" spans="1:10" s="5" customFormat="1" ht="12.75">
      <c r="A74" s="5">
        <v>68</v>
      </c>
      <c r="B74" s="41">
        <f>IF(ISERROR(VLOOKUP($A74,'Základní kolo'!$A$7:$M$206,5,FALSE)),"",VLOOKUP($A74,'Základní kolo'!$A$7:$M$206,5,FALSE))</f>
      </c>
      <c r="C74" s="42">
        <f>IF(ISERROR(VLOOKUP($A74,'Základní kolo'!$A$7:$M$206,6,FALSE)),"",VLOOKUP($A74,'Základní kolo'!$A$7:$M$206,6,FALSE))</f>
      </c>
      <c r="D74" s="43">
        <f>IF(ISERROR(VLOOKUP($A74,'Základní kolo'!$A$7:$M$206,7,FALSE)),"",VLOOKUP($A74,'Základní kolo'!$A$7:$M$206,7,FALSE))</f>
      </c>
      <c r="E74" s="44">
        <f>IF(ISERROR(VLOOKUP($A74,'Základní kolo'!$A$7:$M$206,8,FALSE)),"",VLOOKUP($A74,'Základní kolo'!$A$7:$M$206,8,FALSE))</f>
      </c>
      <c r="F74" s="43">
        <f>IF(ISERROR(VLOOKUP($A74,'Základní kolo'!$A$7:$M$206,9,FALSE)),"",VLOOKUP($A74,'Základní kolo'!$A$7:$M$206,9,FALSE))</f>
      </c>
      <c r="G74" s="44">
        <f>IF(ISERROR(VLOOKUP($A74,'Základní kolo'!$A$7:$M$206,10,FALSE)),"",VLOOKUP($A74,'Základní kolo'!$A$7:$M$206,10,FALSE))</f>
      </c>
      <c r="H74" s="45">
        <f>IF(ISERROR(VLOOKUP($A74,'Základní kolo'!$A$7:$M$206,11,FALSE)),"",VLOOKUP($A74,'Základní kolo'!$A$7:$M$206,11,FALSE))</f>
      </c>
      <c r="I74" s="45">
        <f>IF(ISERROR(VLOOKUP($A74,'Základní kolo'!$A$7:$M$206,12,FALSE)),"",VLOOKUP($A74,'Základní kolo'!$A$7:$M$206,12,FALSE))</f>
      </c>
      <c r="J74" s="46">
        <f>IF(ISERROR(VLOOKUP($A74,'Základní kolo'!$A$7:$M$206,13,FALSE)),"",VLOOKUP($A74,'Základní kolo'!$A$7:$M$206,13,FALSE))</f>
      </c>
    </row>
    <row r="75" spans="1:10" s="5" customFormat="1" ht="12.75">
      <c r="A75" s="5">
        <v>69</v>
      </c>
      <c r="B75" s="41">
        <f>IF(ISERROR(VLOOKUP($A75,'Základní kolo'!$A$7:$M$206,5,FALSE)),"",VLOOKUP($A75,'Základní kolo'!$A$7:$M$206,5,FALSE))</f>
      </c>
      <c r="C75" s="42">
        <f>IF(ISERROR(VLOOKUP($A75,'Základní kolo'!$A$7:$M$206,6,FALSE)),"",VLOOKUP($A75,'Základní kolo'!$A$7:$M$206,6,FALSE))</f>
      </c>
      <c r="D75" s="43">
        <f>IF(ISERROR(VLOOKUP($A75,'Základní kolo'!$A$7:$M$206,7,FALSE)),"",VLOOKUP($A75,'Základní kolo'!$A$7:$M$206,7,FALSE))</f>
      </c>
      <c r="E75" s="44">
        <f>IF(ISERROR(VLOOKUP($A75,'Základní kolo'!$A$7:$M$206,8,FALSE)),"",VLOOKUP($A75,'Základní kolo'!$A$7:$M$206,8,FALSE))</f>
      </c>
      <c r="F75" s="43">
        <f>IF(ISERROR(VLOOKUP($A75,'Základní kolo'!$A$7:$M$206,9,FALSE)),"",VLOOKUP($A75,'Základní kolo'!$A$7:$M$206,9,FALSE))</f>
      </c>
      <c r="G75" s="44">
        <f>IF(ISERROR(VLOOKUP($A75,'Základní kolo'!$A$7:$M$206,10,FALSE)),"",VLOOKUP($A75,'Základní kolo'!$A$7:$M$206,10,FALSE))</f>
      </c>
      <c r="H75" s="45">
        <f>IF(ISERROR(VLOOKUP($A75,'Základní kolo'!$A$7:$M$206,11,FALSE)),"",VLOOKUP($A75,'Základní kolo'!$A$7:$M$206,11,FALSE))</f>
      </c>
      <c r="I75" s="45">
        <f>IF(ISERROR(VLOOKUP($A75,'Základní kolo'!$A$7:$M$206,12,FALSE)),"",VLOOKUP($A75,'Základní kolo'!$A$7:$M$206,12,FALSE))</f>
      </c>
      <c r="J75" s="46">
        <f>IF(ISERROR(VLOOKUP($A75,'Základní kolo'!$A$7:$M$206,13,FALSE)),"",VLOOKUP($A75,'Základní kolo'!$A$7:$M$206,13,FALSE))</f>
      </c>
    </row>
    <row r="76" spans="1:10" s="5" customFormat="1" ht="12.75">
      <c r="A76" s="5">
        <v>70</v>
      </c>
      <c r="B76" s="41">
        <f>IF(ISERROR(VLOOKUP($A76,'Základní kolo'!$A$7:$M$206,5,FALSE)),"",VLOOKUP($A76,'Základní kolo'!$A$7:$M$206,5,FALSE))</f>
      </c>
      <c r="C76" s="42">
        <f>IF(ISERROR(VLOOKUP($A76,'Základní kolo'!$A$7:$M$206,6,FALSE)),"",VLOOKUP($A76,'Základní kolo'!$A$7:$M$206,6,FALSE))</f>
      </c>
      <c r="D76" s="43">
        <f>IF(ISERROR(VLOOKUP($A76,'Základní kolo'!$A$7:$M$206,7,FALSE)),"",VLOOKUP($A76,'Základní kolo'!$A$7:$M$206,7,FALSE))</f>
      </c>
      <c r="E76" s="44">
        <f>IF(ISERROR(VLOOKUP($A76,'Základní kolo'!$A$7:$M$206,8,FALSE)),"",VLOOKUP($A76,'Základní kolo'!$A$7:$M$206,8,FALSE))</f>
      </c>
      <c r="F76" s="43">
        <f>IF(ISERROR(VLOOKUP($A76,'Základní kolo'!$A$7:$M$206,9,FALSE)),"",VLOOKUP($A76,'Základní kolo'!$A$7:$M$206,9,FALSE))</f>
      </c>
      <c r="G76" s="44">
        <f>IF(ISERROR(VLOOKUP($A76,'Základní kolo'!$A$7:$M$206,10,FALSE)),"",VLOOKUP($A76,'Základní kolo'!$A$7:$M$206,10,FALSE))</f>
      </c>
      <c r="H76" s="45">
        <f>IF(ISERROR(VLOOKUP($A76,'Základní kolo'!$A$7:$M$206,11,FALSE)),"",VLOOKUP($A76,'Základní kolo'!$A$7:$M$206,11,FALSE))</f>
      </c>
      <c r="I76" s="45">
        <f>IF(ISERROR(VLOOKUP($A76,'Základní kolo'!$A$7:$M$206,12,FALSE)),"",VLOOKUP($A76,'Základní kolo'!$A$7:$M$206,12,FALSE))</f>
      </c>
      <c r="J76" s="46">
        <f>IF(ISERROR(VLOOKUP($A76,'Základní kolo'!$A$7:$M$206,13,FALSE)),"",VLOOKUP($A76,'Základní kolo'!$A$7:$M$206,13,FALSE))</f>
      </c>
    </row>
    <row r="77" spans="1:10" s="5" customFormat="1" ht="12.75">
      <c r="A77" s="5">
        <v>71</v>
      </c>
      <c r="B77" s="41">
        <f>IF(ISERROR(VLOOKUP($A77,'Základní kolo'!$A$7:$M$206,5,FALSE)),"",VLOOKUP($A77,'Základní kolo'!$A$7:$M$206,5,FALSE))</f>
      </c>
      <c r="C77" s="42">
        <f>IF(ISERROR(VLOOKUP($A77,'Základní kolo'!$A$7:$M$206,6,FALSE)),"",VLOOKUP($A77,'Základní kolo'!$A$7:$M$206,6,FALSE))</f>
      </c>
      <c r="D77" s="43">
        <f>IF(ISERROR(VLOOKUP($A77,'Základní kolo'!$A$7:$M$206,7,FALSE)),"",VLOOKUP($A77,'Základní kolo'!$A$7:$M$206,7,FALSE))</f>
      </c>
      <c r="E77" s="44">
        <f>IF(ISERROR(VLOOKUP($A77,'Základní kolo'!$A$7:$M$206,8,FALSE)),"",VLOOKUP($A77,'Základní kolo'!$A$7:$M$206,8,FALSE))</f>
      </c>
      <c r="F77" s="43">
        <f>IF(ISERROR(VLOOKUP($A77,'Základní kolo'!$A$7:$M$206,9,FALSE)),"",VLOOKUP($A77,'Základní kolo'!$A$7:$M$206,9,FALSE))</f>
      </c>
      <c r="G77" s="44">
        <f>IF(ISERROR(VLOOKUP($A77,'Základní kolo'!$A$7:$M$206,10,FALSE)),"",VLOOKUP($A77,'Základní kolo'!$A$7:$M$206,10,FALSE))</f>
      </c>
      <c r="H77" s="45">
        <f>IF(ISERROR(VLOOKUP($A77,'Základní kolo'!$A$7:$M$206,11,FALSE)),"",VLOOKUP($A77,'Základní kolo'!$A$7:$M$206,11,FALSE))</f>
      </c>
      <c r="I77" s="45">
        <f>IF(ISERROR(VLOOKUP($A77,'Základní kolo'!$A$7:$M$206,12,FALSE)),"",VLOOKUP($A77,'Základní kolo'!$A$7:$M$206,12,FALSE))</f>
      </c>
      <c r="J77" s="46">
        <f>IF(ISERROR(VLOOKUP($A77,'Základní kolo'!$A$7:$M$206,13,FALSE)),"",VLOOKUP($A77,'Základní kolo'!$A$7:$M$206,13,FALSE))</f>
      </c>
    </row>
    <row r="78" spans="1:10" s="5" customFormat="1" ht="12.75">
      <c r="A78" s="5">
        <v>72</v>
      </c>
      <c r="B78" s="41">
        <f>IF(ISERROR(VLOOKUP($A78,'Základní kolo'!$A$7:$M$206,5,FALSE)),"",VLOOKUP($A78,'Základní kolo'!$A$7:$M$206,5,FALSE))</f>
      </c>
      <c r="C78" s="42">
        <f>IF(ISERROR(VLOOKUP($A78,'Základní kolo'!$A$7:$M$206,6,FALSE)),"",VLOOKUP($A78,'Základní kolo'!$A$7:$M$206,6,FALSE))</f>
      </c>
      <c r="D78" s="43">
        <f>IF(ISERROR(VLOOKUP($A78,'Základní kolo'!$A$7:$M$206,7,FALSE)),"",VLOOKUP($A78,'Základní kolo'!$A$7:$M$206,7,FALSE))</f>
      </c>
      <c r="E78" s="44">
        <f>IF(ISERROR(VLOOKUP($A78,'Základní kolo'!$A$7:$M$206,8,FALSE)),"",VLOOKUP($A78,'Základní kolo'!$A$7:$M$206,8,FALSE))</f>
      </c>
      <c r="F78" s="43">
        <f>IF(ISERROR(VLOOKUP($A78,'Základní kolo'!$A$7:$M$206,9,FALSE)),"",VLOOKUP($A78,'Základní kolo'!$A$7:$M$206,9,FALSE))</f>
      </c>
      <c r="G78" s="44">
        <f>IF(ISERROR(VLOOKUP($A78,'Základní kolo'!$A$7:$M$206,10,FALSE)),"",VLOOKUP($A78,'Základní kolo'!$A$7:$M$206,10,FALSE))</f>
      </c>
      <c r="H78" s="45">
        <f>IF(ISERROR(VLOOKUP($A78,'Základní kolo'!$A$7:$M$206,11,FALSE)),"",VLOOKUP($A78,'Základní kolo'!$A$7:$M$206,11,FALSE))</f>
      </c>
      <c r="I78" s="45">
        <f>IF(ISERROR(VLOOKUP($A78,'Základní kolo'!$A$7:$M$206,12,FALSE)),"",VLOOKUP($A78,'Základní kolo'!$A$7:$M$206,12,FALSE))</f>
      </c>
      <c r="J78" s="46">
        <f>IF(ISERROR(VLOOKUP($A78,'Základní kolo'!$A$7:$M$206,13,FALSE)),"",VLOOKUP($A78,'Základní kolo'!$A$7:$M$206,13,FALSE))</f>
      </c>
    </row>
    <row r="79" spans="1:10" s="5" customFormat="1" ht="12.75">
      <c r="A79" s="5">
        <v>73</v>
      </c>
      <c r="B79" s="41">
        <f>IF(ISERROR(VLOOKUP($A79,'Základní kolo'!$A$7:$M$206,5,FALSE)),"",VLOOKUP($A79,'Základní kolo'!$A$7:$M$206,5,FALSE))</f>
      </c>
      <c r="C79" s="42">
        <f>IF(ISERROR(VLOOKUP($A79,'Základní kolo'!$A$7:$M$206,6,FALSE)),"",VLOOKUP($A79,'Základní kolo'!$A$7:$M$206,6,FALSE))</f>
      </c>
      <c r="D79" s="43">
        <f>IF(ISERROR(VLOOKUP($A79,'Základní kolo'!$A$7:$M$206,7,FALSE)),"",VLOOKUP($A79,'Základní kolo'!$A$7:$M$206,7,FALSE))</f>
      </c>
      <c r="E79" s="44">
        <f>IF(ISERROR(VLOOKUP($A79,'Základní kolo'!$A$7:$M$206,8,FALSE)),"",VLOOKUP($A79,'Základní kolo'!$A$7:$M$206,8,FALSE))</f>
      </c>
      <c r="F79" s="43">
        <f>IF(ISERROR(VLOOKUP($A79,'Základní kolo'!$A$7:$M$206,9,FALSE)),"",VLOOKUP($A79,'Základní kolo'!$A$7:$M$206,9,FALSE))</f>
      </c>
      <c r="G79" s="44">
        <f>IF(ISERROR(VLOOKUP($A79,'Základní kolo'!$A$7:$M$206,10,FALSE)),"",VLOOKUP($A79,'Základní kolo'!$A$7:$M$206,10,FALSE))</f>
      </c>
      <c r="H79" s="45">
        <f>IF(ISERROR(VLOOKUP($A79,'Základní kolo'!$A$7:$M$206,11,FALSE)),"",VLOOKUP($A79,'Základní kolo'!$A$7:$M$206,11,FALSE))</f>
      </c>
      <c r="I79" s="45">
        <f>IF(ISERROR(VLOOKUP($A79,'Základní kolo'!$A$7:$M$206,12,FALSE)),"",VLOOKUP($A79,'Základní kolo'!$A$7:$M$206,12,FALSE))</f>
      </c>
      <c r="J79" s="46">
        <f>IF(ISERROR(VLOOKUP($A79,'Základní kolo'!$A$7:$M$206,13,FALSE)),"",VLOOKUP($A79,'Základní kolo'!$A$7:$M$206,13,FALSE))</f>
      </c>
    </row>
    <row r="80" spans="1:10" s="5" customFormat="1" ht="12.75">
      <c r="A80" s="5">
        <v>74</v>
      </c>
      <c r="B80" s="41">
        <f>IF(ISERROR(VLOOKUP($A80,'Základní kolo'!$A$7:$M$206,5,FALSE)),"",VLOOKUP($A80,'Základní kolo'!$A$7:$M$206,5,FALSE))</f>
      </c>
      <c r="C80" s="42">
        <f>IF(ISERROR(VLOOKUP($A80,'Základní kolo'!$A$7:$M$206,6,FALSE)),"",VLOOKUP($A80,'Základní kolo'!$A$7:$M$206,6,FALSE))</f>
      </c>
      <c r="D80" s="43">
        <f>IF(ISERROR(VLOOKUP($A80,'Základní kolo'!$A$7:$M$206,7,FALSE)),"",VLOOKUP($A80,'Základní kolo'!$A$7:$M$206,7,FALSE))</f>
      </c>
      <c r="E80" s="44">
        <f>IF(ISERROR(VLOOKUP($A80,'Základní kolo'!$A$7:$M$206,8,FALSE)),"",VLOOKUP($A80,'Základní kolo'!$A$7:$M$206,8,FALSE))</f>
      </c>
      <c r="F80" s="43">
        <f>IF(ISERROR(VLOOKUP($A80,'Základní kolo'!$A$7:$M$206,9,FALSE)),"",VLOOKUP($A80,'Základní kolo'!$A$7:$M$206,9,FALSE))</f>
      </c>
      <c r="G80" s="44">
        <f>IF(ISERROR(VLOOKUP($A80,'Základní kolo'!$A$7:$M$206,10,FALSE)),"",VLOOKUP($A80,'Základní kolo'!$A$7:$M$206,10,FALSE))</f>
      </c>
      <c r="H80" s="45">
        <f>IF(ISERROR(VLOOKUP($A80,'Základní kolo'!$A$7:$M$206,11,FALSE)),"",VLOOKUP($A80,'Základní kolo'!$A$7:$M$206,11,FALSE))</f>
      </c>
      <c r="I80" s="45">
        <f>IF(ISERROR(VLOOKUP($A80,'Základní kolo'!$A$7:$M$206,12,FALSE)),"",VLOOKUP($A80,'Základní kolo'!$A$7:$M$206,12,FALSE))</f>
      </c>
      <c r="J80" s="46">
        <f>IF(ISERROR(VLOOKUP($A80,'Základní kolo'!$A$7:$M$206,13,FALSE)),"",VLOOKUP($A80,'Základní kolo'!$A$7:$M$206,13,FALSE))</f>
      </c>
    </row>
    <row r="81" spans="1:10" s="5" customFormat="1" ht="12.75">
      <c r="A81" s="5">
        <v>75</v>
      </c>
      <c r="B81" s="41">
        <f>IF(ISERROR(VLOOKUP($A81,'Základní kolo'!$A$7:$M$206,5,FALSE)),"",VLOOKUP($A81,'Základní kolo'!$A$7:$M$206,5,FALSE))</f>
      </c>
      <c r="C81" s="42">
        <f>IF(ISERROR(VLOOKUP($A81,'Základní kolo'!$A$7:$M$206,6,FALSE)),"",VLOOKUP($A81,'Základní kolo'!$A$7:$M$206,6,FALSE))</f>
      </c>
      <c r="D81" s="43">
        <f>IF(ISERROR(VLOOKUP($A81,'Základní kolo'!$A$7:$M$206,7,FALSE)),"",VLOOKUP($A81,'Základní kolo'!$A$7:$M$206,7,FALSE))</f>
      </c>
      <c r="E81" s="44">
        <f>IF(ISERROR(VLOOKUP($A81,'Základní kolo'!$A$7:$M$206,8,FALSE)),"",VLOOKUP($A81,'Základní kolo'!$A$7:$M$206,8,FALSE))</f>
      </c>
      <c r="F81" s="43">
        <f>IF(ISERROR(VLOOKUP($A81,'Základní kolo'!$A$7:$M$206,9,FALSE)),"",VLOOKUP($A81,'Základní kolo'!$A$7:$M$206,9,FALSE))</f>
      </c>
      <c r="G81" s="44">
        <f>IF(ISERROR(VLOOKUP($A81,'Základní kolo'!$A$7:$M$206,10,FALSE)),"",VLOOKUP($A81,'Základní kolo'!$A$7:$M$206,10,FALSE))</f>
      </c>
      <c r="H81" s="45">
        <f>IF(ISERROR(VLOOKUP($A81,'Základní kolo'!$A$7:$M$206,11,FALSE)),"",VLOOKUP($A81,'Základní kolo'!$A$7:$M$206,11,FALSE))</f>
      </c>
      <c r="I81" s="45">
        <f>IF(ISERROR(VLOOKUP($A81,'Základní kolo'!$A$7:$M$206,12,FALSE)),"",VLOOKUP($A81,'Základní kolo'!$A$7:$M$206,12,FALSE))</f>
      </c>
      <c r="J81" s="46">
        <f>IF(ISERROR(VLOOKUP($A81,'Základní kolo'!$A$7:$M$206,13,FALSE)),"",VLOOKUP($A81,'Základní kolo'!$A$7:$M$206,13,FALSE))</f>
      </c>
    </row>
    <row r="82" spans="1:10" s="5" customFormat="1" ht="12.75">
      <c r="A82" s="5">
        <v>76</v>
      </c>
      <c r="B82" s="41">
        <f>IF(ISERROR(VLOOKUP($A82,'Základní kolo'!$A$7:$M$206,5,FALSE)),"",VLOOKUP($A82,'Základní kolo'!$A$7:$M$206,5,FALSE))</f>
      </c>
      <c r="C82" s="42">
        <f>IF(ISERROR(VLOOKUP($A82,'Základní kolo'!$A$7:$M$206,6,FALSE)),"",VLOOKUP($A82,'Základní kolo'!$A$7:$M$206,6,FALSE))</f>
      </c>
      <c r="D82" s="43">
        <f>IF(ISERROR(VLOOKUP($A82,'Základní kolo'!$A$7:$M$206,7,FALSE)),"",VLOOKUP($A82,'Základní kolo'!$A$7:$M$206,7,FALSE))</f>
      </c>
      <c r="E82" s="44">
        <f>IF(ISERROR(VLOOKUP($A82,'Základní kolo'!$A$7:$M$206,8,FALSE)),"",VLOOKUP($A82,'Základní kolo'!$A$7:$M$206,8,FALSE))</f>
      </c>
      <c r="F82" s="43">
        <f>IF(ISERROR(VLOOKUP($A82,'Základní kolo'!$A$7:$M$206,9,FALSE)),"",VLOOKUP($A82,'Základní kolo'!$A$7:$M$206,9,FALSE))</f>
      </c>
      <c r="G82" s="44">
        <f>IF(ISERROR(VLOOKUP($A82,'Základní kolo'!$A$7:$M$206,10,FALSE)),"",VLOOKUP($A82,'Základní kolo'!$A$7:$M$206,10,FALSE))</f>
      </c>
      <c r="H82" s="45">
        <f>IF(ISERROR(VLOOKUP($A82,'Základní kolo'!$A$7:$M$206,11,FALSE)),"",VLOOKUP($A82,'Základní kolo'!$A$7:$M$206,11,FALSE))</f>
      </c>
      <c r="I82" s="45">
        <f>IF(ISERROR(VLOOKUP($A82,'Základní kolo'!$A$7:$M$206,12,FALSE)),"",VLOOKUP($A82,'Základní kolo'!$A$7:$M$206,12,FALSE))</f>
      </c>
      <c r="J82" s="46">
        <f>IF(ISERROR(VLOOKUP($A82,'Základní kolo'!$A$7:$M$206,13,FALSE)),"",VLOOKUP($A82,'Základní kolo'!$A$7:$M$206,13,FALSE))</f>
      </c>
    </row>
    <row r="83" spans="1:10" s="5" customFormat="1" ht="12.75">
      <c r="A83" s="5">
        <v>77</v>
      </c>
      <c r="B83" s="41">
        <f>IF(ISERROR(VLOOKUP($A83,'Základní kolo'!$A$7:$M$206,5,FALSE)),"",VLOOKUP($A83,'Základní kolo'!$A$7:$M$206,5,FALSE))</f>
      </c>
      <c r="C83" s="42">
        <f>IF(ISERROR(VLOOKUP($A83,'Základní kolo'!$A$7:$M$206,6,FALSE)),"",VLOOKUP($A83,'Základní kolo'!$A$7:$M$206,6,FALSE))</f>
      </c>
      <c r="D83" s="43">
        <f>IF(ISERROR(VLOOKUP($A83,'Základní kolo'!$A$7:$M$206,7,FALSE)),"",VLOOKUP($A83,'Základní kolo'!$A$7:$M$206,7,FALSE))</f>
      </c>
      <c r="E83" s="44">
        <f>IF(ISERROR(VLOOKUP($A83,'Základní kolo'!$A$7:$M$206,8,FALSE)),"",VLOOKUP($A83,'Základní kolo'!$A$7:$M$206,8,FALSE))</f>
      </c>
      <c r="F83" s="43">
        <f>IF(ISERROR(VLOOKUP($A83,'Základní kolo'!$A$7:$M$206,9,FALSE)),"",VLOOKUP($A83,'Základní kolo'!$A$7:$M$206,9,FALSE))</f>
      </c>
      <c r="G83" s="44">
        <f>IF(ISERROR(VLOOKUP($A83,'Základní kolo'!$A$7:$M$206,10,FALSE)),"",VLOOKUP($A83,'Základní kolo'!$A$7:$M$206,10,FALSE))</f>
      </c>
      <c r="H83" s="45">
        <f>IF(ISERROR(VLOOKUP($A83,'Základní kolo'!$A$7:$M$206,11,FALSE)),"",VLOOKUP($A83,'Základní kolo'!$A$7:$M$206,11,FALSE))</f>
      </c>
      <c r="I83" s="45">
        <f>IF(ISERROR(VLOOKUP($A83,'Základní kolo'!$A$7:$M$206,12,FALSE)),"",VLOOKUP($A83,'Základní kolo'!$A$7:$M$206,12,FALSE))</f>
      </c>
      <c r="J83" s="46">
        <f>IF(ISERROR(VLOOKUP($A83,'Základní kolo'!$A$7:$M$206,13,FALSE)),"",VLOOKUP($A83,'Základní kolo'!$A$7:$M$206,13,FALSE))</f>
      </c>
    </row>
    <row r="84" spans="1:10" s="5" customFormat="1" ht="12.75">
      <c r="A84" s="5">
        <v>78</v>
      </c>
      <c r="B84" s="41">
        <f>IF(ISERROR(VLOOKUP($A84,'Základní kolo'!$A$7:$M$206,5,FALSE)),"",VLOOKUP($A84,'Základní kolo'!$A$7:$M$206,5,FALSE))</f>
      </c>
      <c r="C84" s="42">
        <f>IF(ISERROR(VLOOKUP($A84,'Základní kolo'!$A$7:$M$206,6,FALSE)),"",VLOOKUP($A84,'Základní kolo'!$A$7:$M$206,6,FALSE))</f>
      </c>
      <c r="D84" s="43">
        <f>IF(ISERROR(VLOOKUP($A84,'Základní kolo'!$A$7:$M$206,7,FALSE)),"",VLOOKUP($A84,'Základní kolo'!$A$7:$M$206,7,FALSE))</f>
      </c>
      <c r="E84" s="44">
        <f>IF(ISERROR(VLOOKUP($A84,'Základní kolo'!$A$7:$M$206,8,FALSE)),"",VLOOKUP($A84,'Základní kolo'!$A$7:$M$206,8,FALSE))</f>
      </c>
      <c r="F84" s="43">
        <f>IF(ISERROR(VLOOKUP($A84,'Základní kolo'!$A$7:$M$206,9,FALSE)),"",VLOOKUP($A84,'Základní kolo'!$A$7:$M$206,9,FALSE))</f>
      </c>
      <c r="G84" s="44">
        <f>IF(ISERROR(VLOOKUP($A84,'Základní kolo'!$A$7:$M$206,10,FALSE)),"",VLOOKUP($A84,'Základní kolo'!$A$7:$M$206,10,FALSE))</f>
      </c>
      <c r="H84" s="45">
        <f>IF(ISERROR(VLOOKUP($A84,'Základní kolo'!$A$7:$M$206,11,FALSE)),"",VLOOKUP($A84,'Základní kolo'!$A$7:$M$206,11,FALSE))</f>
      </c>
      <c r="I84" s="45">
        <f>IF(ISERROR(VLOOKUP($A84,'Základní kolo'!$A$7:$M$206,12,FALSE)),"",VLOOKUP($A84,'Základní kolo'!$A$7:$M$206,12,FALSE))</f>
      </c>
      <c r="J84" s="46">
        <f>IF(ISERROR(VLOOKUP($A84,'Základní kolo'!$A$7:$M$206,13,FALSE)),"",VLOOKUP($A84,'Základní kolo'!$A$7:$M$206,13,FALSE))</f>
      </c>
    </row>
    <row r="85" spans="1:10" s="5" customFormat="1" ht="12.75">
      <c r="A85" s="5">
        <v>79</v>
      </c>
      <c r="B85" s="41">
        <f>IF(ISERROR(VLOOKUP($A85,'Základní kolo'!$A$7:$M$206,5,FALSE)),"",VLOOKUP($A85,'Základní kolo'!$A$7:$M$206,5,FALSE))</f>
      </c>
      <c r="C85" s="42">
        <f>IF(ISERROR(VLOOKUP($A85,'Základní kolo'!$A$7:$M$206,6,FALSE)),"",VLOOKUP($A85,'Základní kolo'!$A$7:$M$206,6,FALSE))</f>
      </c>
      <c r="D85" s="43">
        <f>IF(ISERROR(VLOOKUP($A85,'Základní kolo'!$A$7:$M$206,7,FALSE)),"",VLOOKUP($A85,'Základní kolo'!$A$7:$M$206,7,FALSE))</f>
      </c>
      <c r="E85" s="44">
        <f>IF(ISERROR(VLOOKUP($A85,'Základní kolo'!$A$7:$M$206,8,FALSE)),"",VLOOKUP($A85,'Základní kolo'!$A$7:$M$206,8,FALSE))</f>
      </c>
      <c r="F85" s="43">
        <f>IF(ISERROR(VLOOKUP($A85,'Základní kolo'!$A$7:$M$206,9,FALSE)),"",VLOOKUP($A85,'Základní kolo'!$A$7:$M$206,9,FALSE))</f>
      </c>
      <c r="G85" s="44">
        <f>IF(ISERROR(VLOOKUP($A85,'Základní kolo'!$A$7:$M$206,10,FALSE)),"",VLOOKUP($A85,'Základní kolo'!$A$7:$M$206,10,FALSE))</f>
      </c>
      <c r="H85" s="45">
        <f>IF(ISERROR(VLOOKUP($A85,'Základní kolo'!$A$7:$M$206,11,FALSE)),"",VLOOKUP($A85,'Základní kolo'!$A$7:$M$206,11,FALSE))</f>
      </c>
      <c r="I85" s="45">
        <f>IF(ISERROR(VLOOKUP($A85,'Základní kolo'!$A$7:$M$206,12,FALSE)),"",VLOOKUP($A85,'Základní kolo'!$A$7:$M$206,12,FALSE))</f>
      </c>
      <c r="J85" s="46">
        <f>IF(ISERROR(VLOOKUP($A85,'Základní kolo'!$A$7:$M$206,13,FALSE)),"",VLOOKUP($A85,'Základní kolo'!$A$7:$M$206,13,FALSE))</f>
      </c>
    </row>
    <row r="86" spans="1:10" s="5" customFormat="1" ht="12.75">
      <c r="A86" s="5">
        <v>80</v>
      </c>
      <c r="B86" s="41">
        <f>IF(ISERROR(VLOOKUP($A86,'Základní kolo'!$A$7:$M$206,5,FALSE)),"",VLOOKUP($A86,'Základní kolo'!$A$7:$M$206,5,FALSE))</f>
      </c>
      <c r="C86" s="42">
        <f>IF(ISERROR(VLOOKUP($A86,'Základní kolo'!$A$7:$M$206,6,FALSE)),"",VLOOKUP($A86,'Základní kolo'!$A$7:$M$206,6,FALSE))</f>
      </c>
      <c r="D86" s="43">
        <f>IF(ISERROR(VLOOKUP($A86,'Základní kolo'!$A$7:$M$206,7,FALSE)),"",VLOOKUP($A86,'Základní kolo'!$A$7:$M$206,7,FALSE))</f>
      </c>
      <c r="E86" s="44">
        <f>IF(ISERROR(VLOOKUP($A86,'Základní kolo'!$A$7:$M$206,8,FALSE)),"",VLOOKUP($A86,'Základní kolo'!$A$7:$M$206,8,FALSE))</f>
      </c>
      <c r="F86" s="43">
        <f>IF(ISERROR(VLOOKUP($A86,'Základní kolo'!$A$7:$M$206,9,FALSE)),"",VLOOKUP($A86,'Základní kolo'!$A$7:$M$206,9,FALSE))</f>
      </c>
      <c r="G86" s="44">
        <f>IF(ISERROR(VLOOKUP($A86,'Základní kolo'!$A$7:$M$206,10,FALSE)),"",VLOOKUP($A86,'Základní kolo'!$A$7:$M$206,10,FALSE))</f>
      </c>
      <c r="H86" s="45">
        <f>IF(ISERROR(VLOOKUP($A86,'Základní kolo'!$A$7:$M$206,11,FALSE)),"",VLOOKUP($A86,'Základní kolo'!$A$7:$M$206,11,FALSE))</f>
      </c>
      <c r="I86" s="45">
        <f>IF(ISERROR(VLOOKUP($A86,'Základní kolo'!$A$7:$M$206,12,FALSE)),"",VLOOKUP($A86,'Základní kolo'!$A$7:$M$206,12,FALSE))</f>
      </c>
      <c r="J86" s="46">
        <f>IF(ISERROR(VLOOKUP($A86,'Základní kolo'!$A$7:$M$206,13,FALSE)),"",VLOOKUP($A86,'Základní kolo'!$A$7:$M$206,13,FALSE))</f>
      </c>
    </row>
    <row r="87" spans="1:10" s="5" customFormat="1" ht="12.75">
      <c r="A87" s="5">
        <v>81</v>
      </c>
      <c r="B87" s="41">
        <f>IF(ISERROR(VLOOKUP($A87,'Základní kolo'!$A$7:$M$206,5,FALSE)),"",VLOOKUP($A87,'Základní kolo'!$A$7:$M$206,5,FALSE))</f>
      </c>
      <c r="C87" s="42">
        <f>IF(ISERROR(VLOOKUP($A87,'Základní kolo'!$A$7:$M$206,6,FALSE)),"",VLOOKUP($A87,'Základní kolo'!$A$7:$M$206,6,FALSE))</f>
      </c>
      <c r="D87" s="43">
        <f>IF(ISERROR(VLOOKUP($A87,'Základní kolo'!$A$7:$M$206,7,FALSE)),"",VLOOKUP($A87,'Základní kolo'!$A$7:$M$206,7,FALSE))</f>
      </c>
      <c r="E87" s="44">
        <f>IF(ISERROR(VLOOKUP($A87,'Základní kolo'!$A$7:$M$206,8,FALSE)),"",VLOOKUP($A87,'Základní kolo'!$A$7:$M$206,8,FALSE))</f>
      </c>
      <c r="F87" s="43">
        <f>IF(ISERROR(VLOOKUP($A87,'Základní kolo'!$A$7:$M$206,9,FALSE)),"",VLOOKUP($A87,'Základní kolo'!$A$7:$M$206,9,FALSE))</f>
      </c>
      <c r="G87" s="44">
        <f>IF(ISERROR(VLOOKUP($A87,'Základní kolo'!$A$7:$M$206,10,FALSE)),"",VLOOKUP($A87,'Základní kolo'!$A$7:$M$206,10,FALSE))</f>
      </c>
      <c r="H87" s="45">
        <f>IF(ISERROR(VLOOKUP($A87,'Základní kolo'!$A$7:$M$206,11,FALSE)),"",VLOOKUP($A87,'Základní kolo'!$A$7:$M$206,11,FALSE))</f>
      </c>
      <c r="I87" s="45">
        <f>IF(ISERROR(VLOOKUP($A87,'Základní kolo'!$A$7:$M$206,12,FALSE)),"",VLOOKUP($A87,'Základní kolo'!$A$7:$M$206,12,FALSE))</f>
      </c>
      <c r="J87" s="46">
        <f>IF(ISERROR(VLOOKUP($A87,'Základní kolo'!$A$7:$M$206,13,FALSE)),"",VLOOKUP($A87,'Základní kolo'!$A$7:$M$206,13,FALSE))</f>
      </c>
    </row>
    <row r="88" spans="1:10" s="5" customFormat="1" ht="12.75">
      <c r="A88" s="5">
        <v>82</v>
      </c>
      <c r="B88" s="41">
        <f>IF(ISERROR(VLOOKUP($A88,'Základní kolo'!$A$7:$M$206,5,FALSE)),"",VLOOKUP($A88,'Základní kolo'!$A$7:$M$206,5,FALSE))</f>
      </c>
      <c r="C88" s="42">
        <f>IF(ISERROR(VLOOKUP($A88,'Základní kolo'!$A$7:$M$206,6,FALSE)),"",VLOOKUP($A88,'Základní kolo'!$A$7:$M$206,6,FALSE))</f>
      </c>
      <c r="D88" s="43">
        <f>IF(ISERROR(VLOOKUP($A88,'Základní kolo'!$A$7:$M$206,7,FALSE)),"",VLOOKUP($A88,'Základní kolo'!$A$7:$M$206,7,FALSE))</f>
      </c>
      <c r="E88" s="44">
        <f>IF(ISERROR(VLOOKUP($A88,'Základní kolo'!$A$7:$M$206,8,FALSE)),"",VLOOKUP($A88,'Základní kolo'!$A$7:$M$206,8,FALSE))</f>
      </c>
      <c r="F88" s="43">
        <f>IF(ISERROR(VLOOKUP($A88,'Základní kolo'!$A$7:$M$206,9,FALSE)),"",VLOOKUP($A88,'Základní kolo'!$A$7:$M$206,9,FALSE))</f>
      </c>
      <c r="G88" s="44">
        <f>IF(ISERROR(VLOOKUP($A88,'Základní kolo'!$A$7:$M$206,10,FALSE)),"",VLOOKUP($A88,'Základní kolo'!$A$7:$M$206,10,FALSE))</f>
      </c>
      <c r="H88" s="45">
        <f>IF(ISERROR(VLOOKUP($A88,'Základní kolo'!$A$7:$M$206,11,FALSE)),"",VLOOKUP($A88,'Základní kolo'!$A$7:$M$206,11,FALSE))</f>
      </c>
      <c r="I88" s="45">
        <f>IF(ISERROR(VLOOKUP($A88,'Základní kolo'!$A$7:$M$206,12,FALSE)),"",VLOOKUP($A88,'Základní kolo'!$A$7:$M$206,12,FALSE))</f>
      </c>
      <c r="J88" s="46">
        <f>IF(ISERROR(VLOOKUP($A88,'Základní kolo'!$A$7:$M$206,13,FALSE)),"",VLOOKUP($A88,'Základní kolo'!$A$7:$M$206,13,FALSE))</f>
      </c>
    </row>
    <row r="89" spans="1:10" s="5" customFormat="1" ht="12.75">
      <c r="A89" s="5">
        <v>83</v>
      </c>
      <c r="B89" s="41">
        <f>IF(ISERROR(VLOOKUP($A89,'Základní kolo'!$A$7:$M$206,5,FALSE)),"",VLOOKUP($A89,'Základní kolo'!$A$7:$M$206,5,FALSE))</f>
      </c>
      <c r="C89" s="42">
        <f>IF(ISERROR(VLOOKUP($A89,'Základní kolo'!$A$7:$M$206,6,FALSE)),"",VLOOKUP($A89,'Základní kolo'!$A$7:$M$206,6,FALSE))</f>
      </c>
      <c r="D89" s="43">
        <f>IF(ISERROR(VLOOKUP($A89,'Základní kolo'!$A$7:$M$206,7,FALSE)),"",VLOOKUP($A89,'Základní kolo'!$A$7:$M$206,7,FALSE))</f>
      </c>
      <c r="E89" s="44">
        <f>IF(ISERROR(VLOOKUP($A89,'Základní kolo'!$A$7:$M$206,8,FALSE)),"",VLOOKUP($A89,'Základní kolo'!$A$7:$M$206,8,FALSE))</f>
      </c>
      <c r="F89" s="43">
        <f>IF(ISERROR(VLOOKUP($A89,'Základní kolo'!$A$7:$M$206,9,FALSE)),"",VLOOKUP($A89,'Základní kolo'!$A$7:$M$206,9,FALSE))</f>
      </c>
      <c r="G89" s="44">
        <f>IF(ISERROR(VLOOKUP($A89,'Základní kolo'!$A$7:$M$206,10,FALSE)),"",VLOOKUP($A89,'Základní kolo'!$A$7:$M$206,10,FALSE))</f>
      </c>
      <c r="H89" s="45">
        <f>IF(ISERROR(VLOOKUP($A89,'Základní kolo'!$A$7:$M$206,11,FALSE)),"",VLOOKUP($A89,'Základní kolo'!$A$7:$M$206,11,FALSE))</f>
      </c>
      <c r="I89" s="45">
        <f>IF(ISERROR(VLOOKUP($A89,'Základní kolo'!$A$7:$M$206,12,FALSE)),"",VLOOKUP($A89,'Základní kolo'!$A$7:$M$206,12,FALSE))</f>
      </c>
      <c r="J89" s="46">
        <f>IF(ISERROR(VLOOKUP($A89,'Základní kolo'!$A$7:$M$206,13,FALSE)),"",VLOOKUP($A89,'Základní kolo'!$A$7:$M$206,13,FALSE))</f>
      </c>
    </row>
    <row r="90" spans="1:10" s="5" customFormat="1" ht="12.75">
      <c r="A90" s="5">
        <v>84</v>
      </c>
      <c r="B90" s="41">
        <f>IF(ISERROR(VLOOKUP($A90,'Základní kolo'!$A$7:$M$206,5,FALSE)),"",VLOOKUP($A90,'Základní kolo'!$A$7:$M$206,5,FALSE))</f>
      </c>
      <c r="C90" s="42">
        <f>IF(ISERROR(VLOOKUP($A90,'Základní kolo'!$A$7:$M$206,6,FALSE)),"",VLOOKUP($A90,'Základní kolo'!$A$7:$M$206,6,FALSE))</f>
      </c>
      <c r="D90" s="43">
        <f>IF(ISERROR(VLOOKUP($A90,'Základní kolo'!$A$7:$M$206,7,FALSE)),"",VLOOKUP($A90,'Základní kolo'!$A$7:$M$206,7,FALSE))</f>
      </c>
      <c r="E90" s="44">
        <f>IF(ISERROR(VLOOKUP($A90,'Základní kolo'!$A$7:$M$206,8,FALSE)),"",VLOOKUP($A90,'Základní kolo'!$A$7:$M$206,8,FALSE))</f>
      </c>
      <c r="F90" s="43">
        <f>IF(ISERROR(VLOOKUP($A90,'Základní kolo'!$A$7:$M$206,9,FALSE)),"",VLOOKUP($A90,'Základní kolo'!$A$7:$M$206,9,FALSE))</f>
      </c>
      <c r="G90" s="44">
        <f>IF(ISERROR(VLOOKUP($A90,'Základní kolo'!$A$7:$M$206,10,FALSE)),"",VLOOKUP($A90,'Základní kolo'!$A$7:$M$206,10,FALSE))</f>
      </c>
      <c r="H90" s="45">
        <f>IF(ISERROR(VLOOKUP($A90,'Základní kolo'!$A$7:$M$206,11,FALSE)),"",VLOOKUP($A90,'Základní kolo'!$A$7:$M$206,11,FALSE))</f>
      </c>
      <c r="I90" s="45">
        <f>IF(ISERROR(VLOOKUP($A90,'Základní kolo'!$A$7:$M$206,12,FALSE)),"",VLOOKUP($A90,'Základní kolo'!$A$7:$M$206,12,FALSE))</f>
      </c>
      <c r="J90" s="46">
        <f>IF(ISERROR(VLOOKUP($A90,'Základní kolo'!$A$7:$M$206,13,FALSE)),"",VLOOKUP($A90,'Základní kolo'!$A$7:$M$206,13,FALSE))</f>
      </c>
    </row>
    <row r="91" spans="1:10" s="5" customFormat="1" ht="12.75">
      <c r="A91" s="5">
        <v>85</v>
      </c>
      <c r="B91" s="41">
        <f>IF(ISERROR(VLOOKUP($A91,'Základní kolo'!$A$7:$M$206,5,FALSE)),"",VLOOKUP($A91,'Základní kolo'!$A$7:$M$206,5,FALSE))</f>
      </c>
      <c r="C91" s="42">
        <f>IF(ISERROR(VLOOKUP($A91,'Základní kolo'!$A$7:$M$206,6,FALSE)),"",VLOOKUP($A91,'Základní kolo'!$A$7:$M$206,6,FALSE))</f>
      </c>
      <c r="D91" s="43">
        <f>IF(ISERROR(VLOOKUP($A91,'Základní kolo'!$A$7:$M$206,7,FALSE)),"",VLOOKUP($A91,'Základní kolo'!$A$7:$M$206,7,FALSE))</f>
      </c>
      <c r="E91" s="44">
        <f>IF(ISERROR(VLOOKUP($A91,'Základní kolo'!$A$7:$M$206,8,FALSE)),"",VLOOKUP($A91,'Základní kolo'!$A$7:$M$206,8,FALSE))</f>
      </c>
      <c r="F91" s="43">
        <f>IF(ISERROR(VLOOKUP($A91,'Základní kolo'!$A$7:$M$206,9,FALSE)),"",VLOOKUP($A91,'Základní kolo'!$A$7:$M$206,9,FALSE))</f>
      </c>
      <c r="G91" s="44">
        <f>IF(ISERROR(VLOOKUP($A91,'Základní kolo'!$A$7:$M$206,10,FALSE)),"",VLOOKUP($A91,'Základní kolo'!$A$7:$M$206,10,FALSE))</f>
      </c>
      <c r="H91" s="45">
        <f>IF(ISERROR(VLOOKUP($A91,'Základní kolo'!$A$7:$M$206,11,FALSE)),"",VLOOKUP($A91,'Základní kolo'!$A$7:$M$206,11,FALSE))</f>
      </c>
      <c r="I91" s="45">
        <f>IF(ISERROR(VLOOKUP($A91,'Základní kolo'!$A$7:$M$206,12,FALSE)),"",VLOOKUP($A91,'Základní kolo'!$A$7:$M$206,12,FALSE))</f>
      </c>
      <c r="J91" s="46">
        <f>IF(ISERROR(VLOOKUP($A91,'Základní kolo'!$A$7:$M$206,13,FALSE)),"",VLOOKUP($A91,'Základní kolo'!$A$7:$M$206,13,FALSE))</f>
      </c>
    </row>
    <row r="92" spans="1:10" s="5" customFormat="1" ht="12.75">
      <c r="A92" s="5">
        <v>86</v>
      </c>
      <c r="B92" s="41">
        <f>IF(ISERROR(VLOOKUP($A92,'Základní kolo'!$A$7:$M$206,5,FALSE)),"",VLOOKUP($A92,'Základní kolo'!$A$7:$M$206,5,FALSE))</f>
      </c>
      <c r="C92" s="42">
        <f>IF(ISERROR(VLOOKUP($A92,'Základní kolo'!$A$7:$M$206,6,FALSE)),"",VLOOKUP($A92,'Základní kolo'!$A$7:$M$206,6,FALSE))</f>
      </c>
      <c r="D92" s="43">
        <f>IF(ISERROR(VLOOKUP($A92,'Základní kolo'!$A$7:$M$206,7,FALSE)),"",VLOOKUP($A92,'Základní kolo'!$A$7:$M$206,7,FALSE))</f>
      </c>
      <c r="E92" s="44">
        <f>IF(ISERROR(VLOOKUP($A92,'Základní kolo'!$A$7:$M$206,8,FALSE)),"",VLOOKUP($A92,'Základní kolo'!$A$7:$M$206,8,FALSE))</f>
      </c>
      <c r="F92" s="43">
        <f>IF(ISERROR(VLOOKUP($A92,'Základní kolo'!$A$7:$M$206,9,FALSE)),"",VLOOKUP($A92,'Základní kolo'!$A$7:$M$206,9,FALSE))</f>
      </c>
      <c r="G92" s="44">
        <f>IF(ISERROR(VLOOKUP($A92,'Základní kolo'!$A$7:$M$206,10,FALSE)),"",VLOOKUP($A92,'Základní kolo'!$A$7:$M$206,10,FALSE))</f>
      </c>
      <c r="H92" s="45">
        <f>IF(ISERROR(VLOOKUP($A92,'Základní kolo'!$A$7:$M$206,11,FALSE)),"",VLOOKUP($A92,'Základní kolo'!$A$7:$M$206,11,FALSE))</f>
      </c>
      <c r="I92" s="45">
        <f>IF(ISERROR(VLOOKUP($A92,'Základní kolo'!$A$7:$M$206,12,FALSE)),"",VLOOKUP($A92,'Základní kolo'!$A$7:$M$206,12,FALSE))</f>
      </c>
      <c r="J92" s="46">
        <f>IF(ISERROR(VLOOKUP($A92,'Základní kolo'!$A$7:$M$206,13,FALSE)),"",VLOOKUP($A92,'Základní kolo'!$A$7:$M$206,13,FALSE))</f>
      </c>
    </row>
    <row r="93" spans="1:10" s="5" customFormat="1" ht="12.75">
      <c r="A93" s="5">
        <v>87</v>
      </c>
      <c r="B93" s="41">
        <f>IF(ISERROR(VLOOKUP($A93,'Základní kolo'!$A$7:$M$206,5,FALSE)),"",VLOOKUP($A93,'Základní kolo'!$A$7:$M$206,5,FALSE))</f>
      </c>
      <c r="C93" s="42">
        <f>IF(ISERROR(VLOOKUP($A93,'Základní kolo'!$A$7:$M$206,6,FALSE)),"",VLOOKUP($A93,'Základní kolo'!$A$7:$M$206,6,FALSE))</f>
      </c>
      <c r="D93" s="43">
        <f>IF(ISERROR(VLOOKUP($A93,'Základní kolo'!$A$7:$M$206,7,FALSE)),"",VLOOKUP($A93,'Základní kolo'!$A$7:$M$206,7,FALSE))</f>
      </c>
      <c r="E93" s="44">
        <f>IF(ISERROR(VLOOKUP($A93,'Základní kolo'!$A$7:$M$206,8,FALSE)),"",VLOOKUP($A93,'Základní kolo'!$A$7:$M$206,8,FALSE))</f>
      </c>
      <c r="F93" s="43">
        <f>IF(ISERROR(VLOOKUP($A93,'Základní kolo'!$A$7:$M$206,9,FALSE)),"",VLOOKUP($A93,'Základní kolo'!$A$7:$M$206,9,FALSE))</f>
      </c>
      <c r="G93" s="44">
        <f>IF(ISERROR(VLOOKUP($A93,'Základní kolo'!$A$7:$M$206,10,FALSE)),"",VLOOKUP($A93,'Základní kolo'!$A$7:$M$206,10,FALSE))</f>
      </c>
      <c r="H93" s="45">
        <f>IF(ISERROR(VLOOKUP($A93,'Základní kolo'!$A$7:$M$206,11,FALSE)),"",VLOOKUP($A93,'Základní kolo'!$A$7:$M$206,11,FALSE))</f>
      </c>
      <c r="I93" s="45">
        <f>IF(ISERROR(VLOOKUP($A93,'Základní kolo'!$A$7:$M$206,12,FALSE)),"",VLOOKUP($A93,'Základní kolo'!$A$7:$M$206,12,FALSE))</f>
      </c>
      <c r="J93" s="46">
        <f>IF(ISERROR(VLOOKUP($A93,'Základní kolo'!$A$7:$M$206,13,FALSE)),"",VLOOKUP($A93,'Základní kolo'!$A$7:$M$206,13,FALSE))</f>
      </c>
    </row>
    <row r="94" spans="1:10" s="5" customFormat="1" ht="12.75">
      <c r="A94" s="5">
        <v>88</v>
      </c>
      <c r="B94" s="41">
        <f>IF(ISERROR(VLOOKUP($A94,'Základní kolo'!$A$7:$M$206,5,FALSE)),"",VLOOKUP($A94,'Základní kolo'!$A$7:$M$206,5,FALSE))</f>
      </c>
      <c r="C94" s="42">
        <f>IF(ISERROR(VLOOKUP($A94,'Základní kolo'!$A$7:$M$206,6,FALSE)),"",VLOOKUP($A94,'Základní kolo'!$A$7:$M$206,6,FALSE))</f>
      </c>
      <c r="D94" s="43">
        <f>IF(ISERROR(VLOOKUP($A94,'Základní kolo'!$A$7:$M$206,7,FALSE)),"",VLOOKUP($A94,'Základní kolo'!$A$7:$M$206,7,FALSE))</f>
      </c>
      <c r="E94" s="44">
        <f>IF(ISERROR(VLOOKUP($A94,'Základní kolo'!$A$7:$M$206,8,FALSE)),"",VLOOKUP($A94,'Základní kolo'!$A$7:$M$206,8,FALSE))</f>
      </c>
      <c r="F94" s="43">
        <f>IF(ISERROR(VLOOKUP($A94,'Základní kolo'!$A$7:$M$206,9,FALSE)),"",VLOOKUP($A94,'Základní kolo'!$A$7:$M$206,9,FALSE))</f>
      </c>
      <c r="G94" s="44">
        <f>IF(ISERROR(VLOOKUP($A94,'Základní kolo'!$A$7:$M$206,10,FALSE)),"",VLOOKUP($A94,'Základní kolo'!$A$7:$M$206,10,FALSE))</f>
      </c>
      <c r="H94" s="45">
        <f>IF(ISERROR(VLOOKUP($A94,'Základní kolo'!$A$7:$M$206,11,FALSE)),"",VLOOKUP($A94,'Základní kolo'!$A$7:$M$206,11,FALSE))</f>
      </c>
      <c r="I94" s="45">
        <f>IF(ISERROR(VLOOKUP($A94,'Základní kolo'!$A$7:$M$206,12,FALSE)),"",VLOOKUP($A94,'Základní kolo'!$A$7:$M$206,12,FALSE))</f>
      </c>
      <c r="J94" s="46">
        <f>IF(ISERROR(VLOOKUP($A94,'Základní kolo'!$A$7:$M$206,13,FALSE)),"",VLOOKUP($A94,'Základní kolo'!$A$7:$M$206,13,FALSE))</f>
      </c>
    </row>
    <row r="95" spans="1:10" s="5" customFormat="1" ht="12.75">
      <c r="A95" s="5">
        <v>89</v>
      </c>
      <c r="B95" s="41">
        <f>IF(ISERROR(VLOOKUP($A95,'Základní kolo'!$A$7:$M$206,5,FALSE)),"",VLOOKUP($A95,'Základní kolo'!$A$7:$M$206,5,FALSE))</f>
      </c>
      <c r="C95" s="42">
        <f>IF(ISERROR(VLOOKUP($A95,'Základní kolo'!$A$7:$M$206,6,FALSE)),"",VLOOKUP($A95,'Základní kolo'!$A$7:$M$206,6,FALSE))</f>
      </c>
      <c r="D95" s="43">
        <f>IF(ISERROR(VLOOKUP($A95,'Základní kolo'!$A$7:$M$206,7,FALSE)),"",VLOOKUP($A95,'Základní kolo'!$A$7:$M$206,7,FALSE))</f>
      </c>
      <c r="E95" s="44">
        <f>IF(ISERROR(VLOOKUP($A95,'Základní kolo'!$A$7:$M$206,8,FALSE)),"",VLOOKUP($A95,'Základní kolo'!$A$7:$M$206,8,FALSE))</f>
      </c>
      <c r="F95" s="43">
        <f>IF(ISERROR(VLOOKUP($A95,'Základní kolo'!$A$7:$M$206,9,FALSE)),"",VLOOKUP($A95,'Základní kolo'!$A$7:$M$206,9,FALSE))</f>
      </c>
      <c r="G95" s="44">
        <f>IF(ISERROR(VLOOKUP($A95,'Základní kolo'!$A$7:$M$206,10,FALSE)),"",VLOOKUP($A95,'Základní kolo'!$A$7:$M$206,10,FALSE))</f>
      </c>
      <c r="H95" s="45">
        <f>IF(ISERROR(VLOOKUP($A95,'Základní kolo'!$A$7:$M$206,11,FALSE)),"",VLOOKUP($A95,'Základní kolo'!$A$7:$M$206,11,FALSE))</f>
      </c>
      <c r="I95" s="45">
        <f>IF(ISERROR(VLOOKUP($A95,'Základní kolo'!$A$7:$M$206,12,FALSE)),"",VLOOKUP($A95,'Základní kolo'!$A$7:$M$206,12,FALSE))</f>
      </c>
      <c r="J95" s="46">
        <f>IF(ISERROR(VLOOKUP($A95,'Základní kolo'!$A$7:$M$206,13,FALSE)),"",VLOOKUP($A95,'Základní kolo'!$A$7:$M$206,13,FALSE))</f>
      </c>
    </row>
    <row r="96" spans="1:10" s="5" customFormat="1" ht="12.75">
      <c r="A96" s="5">
        <v>90</v>
      </c>
      <c r="B96" s="41">
        <f>IF(ISERROR(VLOOKUP($A96,'Základní kolo'!$A$7:$M$206,5,FALSE)),"",VLOOKUP($A96,'Základní kolo'!$A$7:$M$206,5,FALSE))</f>
      </c>
      <c r="C96" s="42">
        <f>IF(ISERROR(VLOOKUP($A96,'Základní kolo'!$A$7:$M$206,6,FALSE)),"",VLOOKUP($A96,'Základní kolo'!$A$7:$M$206,6,FALSE))</f>
      </c>
      <c r="D96" s="43">
        <f>IF(ISERROR(VLOOKUP($A96,'Základní kolo'!$A$7:$M$206,7,FALSE)),"",VLOOKUP($A96,'Základní kolo'!$A$7:$M$206,7,FALSE))</f>
      </c>
      <c r="E96" s="44">
        <f>IF(ISERROR(VLOOKUP($A96,'Základní kolo'!$A$7:$M$206,8,FALSE)),"",VLOOKUP($A96,'Základní kolo'!$A$7:$M$206,8,FALSE))</f>
      </c>
      <c r="F96" s="43">
        <f>IF(ISERROR(VLOOKUP($A96,'Základní kolo'!$A$7:$M$206,9,FALSE)),"",VLOOKUP($A96,'Základní kolo'!$A$7:$M$206,9,FALSE))</f>
      </c>
      <c r="G96" s="44">
        <f>IF(ISERROR(VLOOKUP($A96,'Základní kolo'!$A$7:$M$206,10,FALSE)),"",VLOOKUP($A96,'Základní kolo'!$A$7:$M$206,10,FALSE))</f>
      </c>
      <c r="H96" s="45">
        <f>IF(ISERROR(VLOOKUP($A96,'Základní kolo'!$A$7:$M$206,11,FALSE)),"",VLOOKUP($A96,'Základní kolo'!$A$7:$M$206,11,FALSE))</f>
      </c>
      <c r="I96" s="45">
        <f>IF(ISERROR(VLOOKUP($A96,'Základní kolo'!$A$7:$M$206,12,FALSE)),"",VLOOKUP($A96,'Základní kolo'!$A$7:$M$206,12,FALSE))</f>
      </c>
      <c r="J96" s="46">
        <f>IF(ISERROR(VLOOKUP($A96,'Základní kolo'!$A$7:$M$206,13,FALSE)),"",VLOOKUP($A96,'Základní kolo'!$A$7:$M$206,13,FALSE))</f>
      </c>
    </row>
    <row r="97" spans="1:10" s="5" customFormat="1" ht="12.75">
      <c r="A97" s="5">
        <v>91</v>
      </c>
      <c r="B97" s="41">
        <f>IF(ISERROR(VLOOKUP($A97,'Základní kolo'!$A$7:$M$206,5,FALSE)),"",VLOOKUP($A97,'Základní kolo'!$A$7:$M$206,5,FALSE))</f>
      </c>
      <c r="C97" s="42">
        <f>IF(ISERROR(VLOOKUP($A97,'Základní kolo'!$A$7:$M$206,6,FALSE)),"",VLOOKUP($A97,'Základní kolo'!$A$7:$M$206,6,FALSE))</f>
      </c>
      <c r="D97" s="43">
        <f>IF(ISERROR(VLOOKUP($A97,'Základní kolo'!$A$7:$M$206,7,FALSE)),"",VLOOKUP($A97,'Základní kolo'!$A$7:$M$206,7,FALSE))</f>
      </c>
      <c r="E97" s="44">
        <f>IF(ISERROR(VLOOKUP($A97,'Základní kolo'!$A$7:$M$206,8,FALSE)),"",VLOOKUP($A97,'Základní kolo'!$A$7:$M$206,8,FALSE))</f>
      </c>
      <c r="F97" s="43">
        <f>IF(ISERROR(VLOOKUP($A97,'Základní kolo'!$A$7:$M$206,9,FALSE)),"",VLOOKUP($A97,'Základní kolo'!$A$7:$M$206,9,FALSE))</f>
      </c>
      <c r="G97" s="44">
        <f>IF(ISERROR(VLOOKUP($A97,'Základní kolo'!$A$7:$M$206,10,FALSE)),"",VLOOKUP($A97,'Základní kolo'!$A$7:$M$206,10,FALSE))</f>
      </c>
      <c r="H97" s="45">
        <f>IF(ISERROR(VLOOKUP($A97,'Základní kolo'!$A$7:$M$206,11,FALSE)),"",VLOOKUP($A97,'Základní kolo'!$A$7:$M$206,11,FALSE))</f>
      </c>
      <c r="I97" s="45">
        <f>IF(ISERROR(VLOOKUP($A97,'Základní kolo'!$A$7:$M$206,12,FALSE)),"",VLOOKUP($A97,'Základní kolo'!$A$7:$M$206,12,FALSE))</f>
      </c>
      <c r="J97" s="46">
        <f>IF(ISERROR(VLOOKUP($A97,'Základní kolo'!$A$7:$M$206,13,FALSE)),"",VLOOKUP($A97,'Základní kolo'!$A$7:$M$206,13,FALSE))</f>
      </c>
    </row>
    <row r="98" spans="1:10" s="5" customFormat="1" ht="12.75">
      <c r="A98" s="5">
        <v>92</v>
      </c>
      <c r="B98" s="41">
        <f>IF(ISERROR(VLOOKUP($A98,'Základní kolo'!$A$7:$M$206,5,FALSE)),"",VLOOKUP($A98,'Základní kolo'!$A$7:$M$206,5,FALSE))</f>
      </c>
      <c r="C98" s="42">
        <f>IF(ISERROR(VLOOKUP($A98,'Základní kolo'!$A$7:$M$206,6,FALSE)),"",VLOOKUP($A98,'Základní kolo'!$A$7:$M$206,6,FALSE))</f>
      </c>
      <c r="D98" s="43">
        <f>IF(ISERROR(VLOOKUP($A98,'Základní kolo'!$A$7:$M$206,7,FALSE)),"",VLOOKUP($A98,'Základní kolo'!$A$7:$M$206,7,FALSE))</f>
      </c>
      <c r="E98" s="44">
        <f>IF(ISERROR(VLOOKUP($A98,'Základní kolo'!$A$7:$M$206,8,FALSE)),"",VLOOKUP($A98,'Základní kolo'!$A$7:$M$206,8,FALSE))</f>
      </c>
      <c r="F98" s="43">
        <f>IF(ISERROR(VLOOKUP($A98,'Základní kolo'!$A$7:$M$206,9,FALSE)),"",VLOOKUP($A98,'Základní kolo'!$A$7:$M$206,9,FALSE))</f>
      </c>
      <c r="G98" s="44">
        <f>IF(ISERROR(VLOOKUP($A98,'Základní kolo'!$A$7:$M$206,10,FALSE)),"",VLOOKUP($A98,'Základní kolo'!$A$7:$M$206,10,FALSE))</f>
      </c>
      <c r="H98" s="45">
        <f>IF(ISERROR(VLOOKUP($A98,'Základní kolo'!$A$7:$M$206,11,FALSE)),"",VLOOKUP($A98,'Základní kolo'!$A$7:$M$206,11,FALSE))</f>
      </c>
      <c r="I98" s="45">
        <f>IF(ISERROR(VLOOKUP($A98,'Základní kolo'!$A$7:$M$206,12,FALSE)),"",VLOOKUP($A98,'Základní kolo'!$A$7:$M$206,12,FALSE))</f>
      </c>
      <c r="J98" s="46">
        <f>IF(ISERROR(VLOOKUP($A98,'Základní kolo'!$A$7:$M$206,13,FALSE)),"",VLOOKUP($A98,'Základní kolo'!$A$7:$M$206,13,FALSE))</f>
      </c>
    </row>
    <row r="99" spans="1:10" s="5" customFormat="1" ht="12.75">
      <c r="A99" s="5">
        <v>93</v>
      </c>
      <c r="B99" s="41">
        <f>IF(ISERROR(VLOOKUP($A99,'Základní kolo'!$A$7:$M$206,5,FALSE)),"",VLOOKUP($A99,'Základní kolo'!$A$7:$M$206,5,FALSE))</f>
      </c>
      <c r="C99" s="42">
        <f>IF(ISERROR(VLOOKUP($A99,'Základní kolo'!$A$7:$M$206,6,FALSE)),"",VLOOKUP($A99,'Základní kolo'!$A$7:$M$206,6,FALSE))</f>
      </c>
      <c r="D99" s="43">
        <f>IF(ISERROR(VLOOKUP($A99,'Základní kolo'!$A$7:$M$206,7,FALSE)),"",VLOOKUP($A99,'Základní kolo'!$A$7:$M$206,7,FALSE))</f>
      </c>
      <c r="E99" s="44">
        <f>IF(ISERROR(VLOOKUP($A99,'Základní kolo'!$A$7:$M$206,8,FALSE)),"",VLOOKUP($A99,'Základní kolo'!$A$7:$M$206,8,FALSE))</f>
      </c>
      <c r="F99" s="43">
        <f>IF(ISERROR(VLOOKUP($A99,'Základní kolo'!$A$7:$M$206,9,FALSE)),"",VLOOKUP($A99,'Základní kolo'!$A$7:$M$206,9,FALSE))</f>
      </c>
      <c r="G99" s="44">
        <f>IF(ISERROR(VLOOKUP($A99,'Základní kolo'!$A$7:$M$206,10,FALSE)),"",VLOOKUP($A99,'Základní kolo'!$A$7:$M$206,10,FALSE))</f>
      </c>
      <c r="H99" s="45">
        <f>IF(ISERROR(VLOOKUP($A99,'Základní kolo'!$A$7:$M$206,11,FALSE)),"",VLOOKUP($A99,'Základní kolo'!$A$7:$M$206,11,FALSE))</f>
      </c>
      <c r="I99" s="45">
        <f>IF(ISERROR(VLOOKUP($A99,'Základní kolo'!$A$7:$M$206,12,FALSE)),"",VLOOKUP($A99,'Základní kolo'!$A$7:$M$206,12,FALSE))</f>
      </c>
      <c r="J99" s="46">
        <f>IF(ISERROR(VLOOKUP($A99,'Základní kolo'!$A$7:$M$206,13,FALSE)),"",VLOOKUP($A99,'Základní kolo'!$A$7:$M$206,13,FALSE))</f>
      </c>
    </row>
    <row r="100" spans="1:10" s="5" customFormat="1" ht="12.75">
      <c r="A100" s="5">
        <v>94</v>
      </c>
      <c r="B100" s="41">
        <f>IF(ISERROR(VLOOKUP($A100,'Základní kolo'!$A$7:$M$206,5,FALSE)),"",VLOOKUP($A100,'Základní kolo'!$A$7:$M$206,5,FALSE))</f>
      </c>
      <c r="C100" s="42">
        <f>IF(ISERROR(VLOOKUP($A100,'Základní kolo'!$A$7:$M$206,6,FALSE)),"",VLOOKUP($A100,'Základní kolo'!$A$7:$M$206,6,FALSE))</f>
      </c>
      <c r="D100" s="43">
        <f>IF(ISERROR(VLOOKUP($A100,'Základní kolo'!$A$7:$M$206,7,FALSE)),"",VLOOKUP($A100,'Základní kolo'!$A$7:$M$206,7,FALSE))</f>
      </c>
      <c r="E100" s="44">
        <f>IF(ISERROR(VLOOKUP($A100,'Základní kolo'!$A$7:$M$206,8,FALSE)),"",VLOOKUP($A100,'Základní kolo'!$A$7:$M$206,8,FALSE))</f>
      </c>
      <c r="F100" s="43">
        <f>IF(ISERROR(VLOOKUP($A100,'Základní kolo'!$A$7:$M$206,9,FALSE)),"",VLOOKUP($A100,'Základní kolo'!$A$7:$M$206,9,FALSE))</f>
      </c>
      <c r="G100" s="44">
        <f>IF(ISERROR(VLOOKUP($A100,'Základní kolo'!$A$7:$M$206,10,FALSE)),"",VLOOKUP($A100,'Základní kolo'!$A$7:$M$206,10,FALSE))</f>
      </c>
      <c r="H100" s="45">
        <f>IF(ISERROR(VLOOKUP($A100,'Základní kolo'!$A$7:$M$206,11,FALSE)),"",VLOOKUP($A100,'Základní kolo'!$A$7:$M$206,11,FALSE))</f>
      </c>
      <c r="I100" s="45">
        <f>IF(ISERROR(VLOOKUP($A100,'Základní kolo'!$A$7:$M$206,12,FALSE)),"",VLOOKUP($A100,'Základní kolo'!$A$7:$M$206,12,FALSE))</f>
      </c>
      <c r="J100" s="46">
        <f>IF(ISERROR(VLOOKUP($A100,'Základní kolo'!$A$7:$M$206,13,FALSE)),"",VLOOKUP($A100,'Základní kolo'!$A$7:$M$206,13,FALSE))</f>
      </c>
    </row>
    <row r="101" spans="1:10" s="5" customFormat="1" ht="12.75">
      <c r="A101" s="5">
        <v>95</v>
      </c>
      <c r="B101" s="41">
        <f>IF(ISERROR(VLOOKUP($A101,'Základní kolo'!$A$7:$M$206,5,FALSE)),"",VLOOKUP($A101,'Základní kolo'!$A$7:$M$206,5,FALSE))</f>
      </c>
      <c r="C101" s="42">
        <f>IF(ISERROR(VLOOKUP($A101,'Základní kolo'!$A$7:$M$206,6,FALSE)),"",VLOOKUP($A101,'Základní kolo'!$A$7:$M$206,6,FALSE))</f>
      </c>
      <c r="D101" s="43">
        <f>IF(ISERROR(VLOOKUP($A101,'Základní kolo'!$A$7:$M$206,7,FALSE)),"",VLOOKUP($A101,'Základní kolo'!$A$7:$M$206,7,FALSE))</f>
      </c>
      <c r="E101" s="44">
        <f>IF(ISERROR(VLOOKUP($A101,'Základní kolo'!$A$7:$M$206,8,FALSE)),"",VLOOKUP($A101,'Základní kolo'!$A$7:$M$206,8,FALSE))</f>
      </c>
      <c r="F101" s="43">
        <f>IF(ISERROR(VLOOKUP($A101,'Základní kolo'!$A$7:$M$206,9,FALSE)),"",VLOOKUP($A101,'Základní kolo'!$A$7:$M$206,9,FALSE))</f>
      </c>
      <c r="G101" s="44">
        <f>IF(ISERROR(VLOOKUP($A101,'Základní kolo'!$A$7:$M$206,10,FALSE)),"",VLOOKUP($A101,'Základní kolo'!$A$7:$M$206,10,FALSE))</f>
      </c>
      <c r="H101" s="45">
        <f>IF(ISERROR(VLOOKUP($A101,'Základní kolo'!$A$7:$M$206,11,FALSE)),"",VLOOKUP($A101,'Základní kolo'!$A$7:$M$206,11,FALSE))</f>
      </c>
      <c r="I101" s="45">
        <f>IF(ISERROR(VLOOKUP($A101,'Základní kolo'!$A$7:$M$206,12,FALSE)),"",VLOOKUP($A101,'Základní kolo'!$A$7:$M$206,12,FALSE))</f>
      </c>
      <c r="J101" s="46">
        <f>IF(ISERROR(VLOOKUP($A101,'Základní kolo'!$A$7:$M$206,13,FALSE)),"",VLOOKUP($A101,'Základní kolo'!$A$7:$M$206,13,FALSE))</f>
      </c>
    </row>
    <row r="102" spans="1:10" s="5" customFormat="1" ht="12.75">
      <c r="A102" s="5">
        <v>96</v>
      </c>
      <c r="B102" s="41">
        <f>IF(ISERROR(VLOOKUP($A102,'Základní kolo'!$A$7:$M$206,5,FALSE)),"",VLOOKUP($A102,'Základní kolo'!$A$7:$M$206,5,FALSE))</f>
      </c>
      <c r="C102" s="42">
        <f>IF(ISERROR(VLOOKUP($A102,'Základní kolo'!$A$7:$M$206,6,FALSE)),"",VLOOKUP($A102,'Základní kolo'!$A$7:$M$206,6,FALSE))</f>
      </c>
      <c r="D102" s="43">
        <f>IF(ISERROR(VLOOKUP($A102,'Základní kolo'!$A$7:$M$206,7,FALSE)),"",VLOOKUP($A102,'Základní kolo'!$A$7:$M$206,7,FALSE))</f>
      </c>
      <c r="E102" s="44">
        <f>IF(ISERROR(VLOOKUP($A102,'Základní kolo'!$A$7:$M$206,8,FALSE)),"",VLOOKUP($A102,'Základní kolo'!$A$7:$M$206,8,FALSE))</f>
      </c>
      <c r="F102" s="43">
        <f>IF(ISERROR(VLOOKUP($A102,'Základní kolo'!$A$7:$M$206,9,FALSE)),"",VLOOKUP($A102,'Základní kolo'!$A$7:$M$206,9,FALSE))</f>
      </c>
      <c r="G102" s="44">
        <f>IF(ISERROR(VLOOKUP($A102,'Základní kolo'!$A$7:$M$206,10,FALSE)),"",VLOOKUP($A102,'Základní kolo'!$A$7:$M$206,10,FALSE))</f>
      </c>
      <c r="H102" s="45">
        <f>IF(ISERROR(VLOOKUP($A102,'Základní kolo'!$A$7:$M$206,11,FALSE)),"",VLOOKUP($A102,'Základní kolo'!$A$7:$M$206,11,FALSE))</f>
      </c>
      <c r="I102" s="45">
        <f>IF(ISERROR(VLOOKUP($A102,'Základní kolo'!$A$7:$M$206,12,FALSE)),"",VLOOKUP($A102,'Základní kolo'!$A$7:$M$206,12,FALSE))</f>
      </c>
      <c r="J102" s="46">
        <f>IF(ISERROR(VLOOKUP($A102,'Základní kolo'!$A$7:$M$206,13,FALSE)),"",VLOOKUP($A102,'Základní kolo'!$A$7:$M$206,13,FALSE))</f>
      </c>
    </row>
    <row r="103" spans="1:10" s="5" customFormat="1" ht="12.75">
      <c r="A103" s="5">
        <v>97</v>
      </c>
      <c r="B103" s="41">
        <f>IF(ISERROR(VLOOKUP($A103,'Základní kolo'!$A$7:$M$206,5,FALSE)),"",VLOOKUP($A103,'Základní kolo'!$A$7:$M$206,5,FALSE))</f>
      </c>
      <c r="C103" s="42">
        <f>IF(ISERROR(VLOOKUP($A103,'Základní kolo'!$A$7:$M$206,6,FALSE)),"",VLOOKUP($A103,'Základní kolo'!$A$7:$M$206,6,FALSE))</f>
      </c>
      <c r="D103" s="43">
        <f>IF(ISERROR(VLOOKUP($A103,'Základní kolo'!$A$7:$M$206,7,FALSE)),"",VLOOKUP($A103,'Základní kolo'!$A$7:$M$206,7,FALSE))</f>
      </c>
      <c r="E103" s="44">
        <f>IF(ISERROR(VLOOKUP($A103,'Základní kolo'!$A$7:$M$206,8,FALSE)),"",VLOOKUP($A103,'Základní kolo'!$A$7:$M$206,8,FALSE))</f>
      </c>
      <c r="F103" s="43">
        <f>IF(ISERROR(VLOOKUP($A103,'Základní kolo'!$A$7:$M$206,9,FALSE)),"",VLOOKUP($A103,'Základní kolo'!$A$7:$M$206,9,FALSE))</f>
      </c>
      <c r="G103" s="44">
        <f>IF(ISERROR(VLOOKUP($A103,'Základní kolo'!$A$7:$M$206,10,FALSE)),"",VLOOKUP($A103,'Základní kolo'!$A$7:$M$206,10,FALSE))</f>
      </c>
      <c r="H103" s="45">
        <f>IF(ISERROR(VLOOKUP($A103,'Základní kolo'!$A$7:$M$206,11,FALSE)),"",VLOOKUP($A103,'Základní kolo'!$A$7:$M$206,11,FALSE))</f>
      </c>
      <c r="I103" s="45">
        <f>IF(ISERROR(VLOOKUP($A103,'Základní kolo'!$A$7:$M$206,12,FALSE)),"",VLOOKUP($A103,'Základní kolo'!$A$7:$M$206,12,FALSE))</f>
      </c>
      <c r="J103" s="46">
        <f>IF(ISERROR(VLOOKUP($A103,'Základní kolo'!$A$7:$M$206,13,FALSE)),"",VLOOKUP($A103,'Základní kolo'!$A$7:$M$206,13,FALSE))</f>
      </c>
    </row>
    <row r="104" spans="1:10" s="5" customFormat="1" ht="12.75">
      <c r="A104" s="5">
        <v>98</v>
      </c>
      <c r="B104" s="41">
        <f>IF(ISERROR(VLOOKUP($A104,'Základní kolo'!$A$7:$M$206,5,FALSE)),"",VLOOKUP($A104,'Základní kolo'!$A$7:$M$206,5,FALSE))</f>
      </c>
      <c r="C104" s="42">
        <f>IF(ISERROR(VLOOKUP($A104,'Základní kolo'!$A$7:$M$206,6,FALSE)),"",VLOOKUP($A104,'Základní kolo'!$A$7:$M$206,6,FALSE))</f>
      </c>
      <c r="D104" s="43">
        <f>IF(ISERROR(VLOOKUP($A104,'Základní kolo'!$A$7:$M$206,7,FALSE)),"",VLOOKUP($A104,'Základní kolo'!$A$7:$M$206,7,FALSE))</f>
      </c>
      <c r="E104" s="44">
        <f>IF(ISERROR(VLOOKUP($A104,'Základní kolo'!$A$7:$M$206,8,FALSE)),"",VLOOKUP($A104,'Základní kolo'!$A$7:$M$206,8,FALSE))</f>
      </c>
      <c r="F104" s="43">
        <f>IF(ISERROR(VLOOKUP($A104,'Základní kolo'!$A$7:$M$206,9,FALSE)),"",VLOOKUP($A104,'Základní kolo'!$A$7:$M$206,9,FALSE))</f>
      </c>
      <c r="G104" s="44">
        <f>IF(ISERROR(VLOOKUP($A104,'Základní kolo'!$A$7:$M$206,10,FALSE)),"",VLOOKUP($A104,'Základní kolo'!$A$7:$M$206,10,FALSE))</f>
      </c>
      <c r="H104" s="45">
        <f>IF(ISERROR(VLOOKUP($A104,'Základní kolo'!$A$7:$M$206,11,FALSE)),"",VLOOKUP($A104,'Základní kolo'!$A$7:$M$206,11,FALSE))</f>
      </c>
      <c r="I104" s="45">
        <f>IF(ISERROR(VLOOKUP($A104,'Základní kolo'!$A$7:$M$206,12,FALSE)),"",VLOOKUP($A104,'Základní kolo'!$A$7:$M$206,12,FALSE))</f>
      </c>
      <c r="J104" s="46">
        <f>IF(ISERROR(VLOOKUP($A104,'Základní kolo'!$A$7:$M$206,13,FALSE)),"",VLOOKUP($A104,'Základní kolo'!$A$7:$M$206,13,FALSE))</f>
      </c>
    </row>
    <row r="105" spans="1:10" s="5" customFormat="1" ht="12.75">
      <c r="A105" s="5">
        <v>99</v>
      </c>
      <c r="B105" s="41">
        <f>IF(ISERROR(VLOOKUP($A105,'Základní kolo'!$A$7:$M$206,5,FALSE)),"",VLOOKUP($A105,'Základní kolo'!$A$7:$M$206,5,FALSE))</f>
      </c>
      <c r="C105" s="42">
        <f>IF(ISERROR(VLOOKUP($A105,'Základní kolo'!$A$7:$M$206,6,FALSE)),"",VLOOKUP($A105,'Základní kolo'!$A$7:$M$206,6,FALSE))</f>
      </c>
      <c r="D105" s="43">
        <f>IF(ISERROR(VLOOKUP($A105,'Základní kolo'!$A$7:$M$206,7,FALSE)),"",VLOOKUP($A105,'Základní kolo'!$A$7:$M$206,7,FALSE))</f>
      </c>
      <c r="E105" s="44">
        <f>IF(ISERROR(VLOOKUP($A105,'Základní kolo'!$A$7:$M$206,8,FALSE)),"",VLOOKUP($A105,'Základní kolo'!$A$7:$M$206,8,FALSE))</f>
      </c>
      <c r="F105" s="43">
        <f>IF(ISERROR(VLOOKUP($A105,'Základní kolo'!$A$7:$M$206,9,FALSE)),"",VLOOKUP($A105,'Základní kolo'!$A$7:$M$206,9,FALSE))</f>
      </c>
      <c r="G105" s="44">
        <f>IF(ISERROR(VLOOKUP($A105,'Základní kolo'!$A$7:$M$206,10,FALSE)),"",VLOOKUP($A105,'Základní kolo'!$A$7:$M$206,10,FALSE))</f>
      </c>
      <c r="H105" s="45">
        <f>IF(ISERROR(VLOOKUP($A105,'Základní kolo'!$A$7:$M$206,11,FALSE)),"",VLOOKUP($A105,'Základní kolo'!$A$7:$M$206,11,FALSE))</f>
      </c>
      <c r="I105" s="45">
        <f>IF(ISERROR(VLOOKUP($A105,'Základní kolo'!$A$7:$M$206,12,FALSE)),"",VLOOKUP($A105,'Základní kolo'!$A$7:$M$206,12,FALSE))</f>
      </c>
      <c r="J105" s="46">
        <f>IF(ISERROR(VLOOKUP($A105,'Základní kolo'!$A$7:$M$206,13,FALSE)),"",VLOOKUP($A105,'Základní kolo'!$A$7:$M$206,13,FALSE))</f>
      </c>
    </row>
    <row r="106" spans="1:10" s="5" customFormat="1" ht="13.5" thickBot="1">
      <c r="A106" s="5">
        <v>100</v>
      </c>
      <c r="B106" s="33">
        <f>IF(ISERROR(VLOOKUP($A106,'Základní kolo'!$A$7:$M$206,5,FALSE)),"",VLOOKUP($A106,'Základní kolo'!$A$7:$M$206,5,FALSE))</f>
      </c>
      <c r="C106" s="34">
        <f>IF(ISERROR(VLOOKUP($A106,'Základní kolo'!$A$7:$M$206,6,FALSE)),"",VLOOKUP($A106,'Základní kolo'!$A$7:$M$206,6,FALSE))</f>
      </c>
      <c r="D106" s="35">
        <f>IF(ISERROR(VLOOKUP($A106,'Základní kolo'!$A$7:$M$206,7,FALSE)),"",VLOOKUP($A106,'Základní kolo'!$A$7:$M$206,7,FALSE))</f>
      </c>
      <c r="E106" s="36">
        <f>IF(ISERROR(VLOOKUP($A106,'Základní kolo'!$A$7:$M$206,8,FALSE)),"",VLOOKUP($A106,'Základní kolo'!$A$7:$M$206,8,FALSE))</f>
      </c>
      <c r="F106" s="35">
        <f>IF(ISERROR(VLOOKUP($A106,'Základní kolo'!$A$7:$M$206,9,FALSE)),"",VLOOKUP($A106,'Základní kolo'!$A$7:$M$206,9,FALSE))</f>
      </c>
      <c r="G106" s="36">
        <f>IF(ISERROR(VLOOKUP($A106,'Základní kolo'!$A$7:$M$206,10,FALSE)),"",VLOOKUP($A106,'Základní kolo'!$A$7:$M$206,10,FALSE))</f>
      </c>
      <c r="H106" s="38">
        <f>IF(ISERROR(VLOOKUP($A106,'Základní kolo'!$A$7:$M$206,11,FALSE)),"",VLOOKUP($A106,'Základní kolo'!$A$7:$M$206,11,FALSE))</f>
      </c>
      <c r="I106" s="38">
        <f>IF(ISERROR(VLOOKUP($A106,'Základní kolo'!$A$7:$M$206,12,FALSE)),"",VLOOKUP($A106,'Základní kolo'!$A$7:$M$206,12,FALSE))</f>
      </c>
      <c r="J106" s="39">
        <f>IF(ISERROR(VLOOKUP($A106,'Základní kolo'!$A$7:$M$206,13,FALSE)),"",VLOOKUP($A106,'Základní kolo'!$A$7:$M$206,13,FALSE))</f>
      </c>
    </row>
    <row r="107" s="5" customFormat="1" ht="12.75">
      <c r="C107" s="20"/>
    </row>
    <row r="108" s="5" customFormat="1" ht="12.75">
      <c r="C108" s="20"/>
    </row>
    <row r="109" s="5" customFormat="1" ht="12.75">
      <c r="C109" s="20"/>
    </row>
    <row r="110" s="5" customFormat="1" ht="12.75">
      <c r="C110" s="20"/>
    </row>
    <row r="111" s="5" customFormat="1" ht="12.75">
      <c r="C111" s="20"/>
    </row>
    <row r="112" s="5" customFormat="1" ht="12.75">
      <c r="C112" s="20"/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06"/>
  <sheetViews>
    <sheetView zoomScalePageLayoutView="0" workbookViewId="0" topLeftCell="E1">
      <selection activeCell="F115" sqref="F115:J124"/>
    </sheetView>
  </sheetViews>
  <sheetFormatPr defaultColWidth="9.140625" defaultRowHeight="12.75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6.28125" style="1" bestFit="1" customWidth="1"/>
    <col min="9" max="9" width="5.140625" style="1" bestFit="1" customWidth="1"/>
    <col min="10" max="10" width="15.421875" style="1" bestFit="1" customWidth="1"/>
    <col min="11" max="11" width="9.57421875" style="1" customWidth="1"/>
    <col min="12" max="12" width="8.574218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24">
      <c r="E1" s="95" t="s">
        <v>2</v>
      </c>
      <c r="F1" s="95"/>
      <c r="G1" s="95"/>
      <c r="H1" s="95"/>
      <c r="I1" s="95"/>
      <c r="J1" s="95"/>
      <c r="K1" s="95"/>
      <c r="L1" s="95"/>
      <c r="M1" s="95"/>
      <c r="N1" s="95"/>
    </row>
    <row r="2" spans="5:14" ht="22.5">
      <c r="E2" s="96" t="s">
        <v>30</v>
      </c>
      <c r="F2" s="96"/>
      <c r="G2" s="96"/>
      <c r="H2" s="96"/>
      <c r="I2" s="96"/>
      <c r="J2" s="96"/>
      <c r="K2" s="96"/>
      <c r="L2" s="96"/>
      <c r="M2" s="96"/>
      <c r="N2" s="96"/>
    </row>
    <row r="3" spans="5:14" ht="22.5">
      <c r="E3" s="96" t="s">
        <v>31</v>
      </c>
      <c r="F3" s="96"/>
      <c r="G3" s="96"/>
      <c r="H3" s="96"/>
      <c r="I3" s="96"/>
      <c r="J3" s="96"/>
      <c r="K3" s="96"/>
      <c r="L3" s="96"/>
      <c r="M3" s="96"/>
      <c r="N3" s="96"/>
    </row>
    <row r="4" spans="5:34" s="5" customFormat="1" ht="16.5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3.5" thickBot="1">
      <c r="E5" s="11"/>
      <c r="F5" s="12"/>
      <c r="H5" s="22" t="s">
        <v>33</v>
      </c>
      <c r="I5" s="10"/>
      <c r="J5" s="11"/>
      <c r="K5" s="97"/>
      <c r="L5" s="97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3.5" thickBot="1">
      <c r="A6" s="5" t="s">
        <v>26</v>
      </c>
      <c r="B6" s="5" t="s">
        <v>27</v>
      </c>
      <c r="C6" s="13" t="s">
        <v>23</v>
      </c>
      <c r="D6" s="13" t="s">
        <v>24</v>
      </c>
      <c r="E6" s="21" t="s">
        <v>3</v>
      </c>
      <c r="F6" s="23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28</v>
      </c>
      <c r="AB6" s="13" t="s">
        <v>29</v>
      </c>
      <c r="AC6" s="13" t="s">
        <v>26</v>
      </c>
      <c r="AD6" s="13" t="s">
        <v>27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32</v>
      </c>
    </row>
    <row r="7" spans="1:40" s="5" customFormat="1" ht="12.75">
      <c r="A7" s="5">
        <f>IF(N7="s",AC7,999)</f>
        <v>1</v>
      </c>
      <c r="B7" s="5">
        <f>IF(N7="m",AD7,999)</f>
        <v>999</v>
      </c>
      <c r="C7" s="5">
        <f aca="true" t="shared" si="0" ref="C7:C70">IF(N7="s",AG7,999)</f>
        <v>1</v>
      </c>
      <c r="D7" s="5">
        <f>IF(N7="m",AH7,999)</f>
        <v>999</v>
      </c>
      <c r="E7" s="25">
        <f>IF(N7="s",Y7,IF(N7="m",Z7,999))</f>
        <v>1</v>
      </c>
      <c r="F7" s="26">
        <v>1</v>
      </c>
      <c r="G7" s="27">
        <v>35832</v>
      </c>
      <c r="H7" s="28" t="s">
        <v>37</v>
      </c>
      <c r="I7" s="27">
        <v>2001</v>
      </c>
      <c r="J7" s="28" t="s">
        <v>38</v>
      </c>
      <c r="K7" s="29"/>
      <c r="L7" s="30"/>
      <c r="M7" s="31">
        <f aca="true" t="shared" si="1" ref="M7:M70">IF(AND(K7="NP",L7="NP"),"NP",IF(L7="NP",K7,IF(AND(K7="NP",L7=""),"NP",IF(K7="NP",L7,MIN(K7:L7)))))</f>
        <v>0</v>
      </c>
      <c r="N7" s="32" t="str">
        <f aca="true" t="shared" si="2" ref="N7:N70">IF(I7="","",IF(I7&gt;2000,"s","m"))</f>
        <v>s</v>
      </c>
      <c r="O7" s="9"/>
      <c r="P7" s="15">
        <f>IF(M7=0,9999,IF(M7="NP",999,M7))</f>
        <v>9999</v>
      </c>
      <c r="Q7" s="15">
        <f>IF(M7=0,9999,IF(M7="NP",999,IF(OR(K7="NP",L7="NP"),MIN(K7:L7)+500,K7+L7)))</f>
        <v>9999</v>
      </c>
      <c r="R7" s="15">
        <f>IF(N7="s",P7,9999)</f>
        <v>9999</v>
      </c>
      <c r="S7" s="15">
        <f>IF(N7="m",P7,9999)</f>
        <v>9999</v>
      </c>
      <c r="T7" s="16">
        <f>RANK(R7,$R$7:$R$206,1)*1000</f>
        <v>1000</v>
      </c>
      <c r="U7" s="16">
        <f>RANK(S7,$S$7:$S$206,1)*1000</f>
        <v>1000</v>
      </c>
      <c r="V7" s="16">
        <f>RANK(Q7,$Q$7:$Q$206,1)</f>
        <v>1</v>
      </c>
      <c r="W7" s="10">
        <f>IF(N7="s",V7+T7,99999)</f>
        <v>1001</v>
      </c>
      <c r="X7" s="10">
        <f>IF(N7="m",V7+U7,99999)</f>
        <v>99999</v>
      </c>
      <c r="Y7" s="10">
        <f>RANK(W7,$W$7:$W$206,1)</f>
        <v>1</v>
      </c>
      <c r="Z7" s="10">
        <f>RANK(X7,$X$7:$X$206,1)</f>
        <v>52</v>
      </c>
      <c r="AA7" s="10">
        <f aca="true" t="shared" si="3" ref="AA7:AB22">W7+ROW()*0.000001</f>
        <v>1001.000007</v>
      </c>
      <c r="AB7" s="10">
        <f t="shared" si="3"/>
        <v>99999.000007</v>
      </c>
      <c r="AC7" s="10">
        <f>RANK(AA7,$AA$7:$AA$206,1)</f>
        <v>1</v>
      </c>
      <c r="AD7" s="10">
        <f>RANK(AB7,$AB$7:$AB$206,1)</f>
        <v>52</v>
      </c>
      <c r="AE7" s="10">
        <f>IF(OR(O7="d",O7="x"),999999,W7+ROW()*0.000001)</f>
        <v>1001.000007</v>
      </c>
      <c r="AF7" s="10">
        <f>IF(OR(O7="m",O7="x"),999999,X7+ROW()*0.000001)</f>
        <v>99999.000007</v>
      </c>
      <c r="AG7" s="10">
        <f>RANK(AE7,$AE$7:$AE$206,1)</f>
        <v>1</v>
      </c>
      <c r="AH7" s="10">
        <f>RANK(AF7,$AF$7:$AF$206,1)</f>
        <v>52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2.75">
      <c r="A8" s="5">
        <f aca="true" t="shared" si="4" ref="A8:A71">IF(N8="s",AC8,999)</f>
        <v>2</v>
      </c>
      <c r="B8" s="5">
        <f aca="true" t="shared" si="5" ref="B8:B71">IF(N8="m",AD8,999)</f>
        <v>999</v>
      </c>
      <c r="C8" s="5">
        <f t="shared" si="0"/>
        <v>2</v>
      </c>
      <c r="D8" s="5">
        <f aca="true" t="shared" si="6" ref="D8:D71">IF(N8="m",AH8,999)</f>
        <v>999</v>
      </c>
      <c r="E8" s="41">
        <f aca="true" t="shared" si="7" ref="E8:E71">IF(N8="s",Y8,IF(N8="m",Z8,999))</f>
        <v>1</v>
      </c>
      <c r="F8" s="42">
        <v>2</v>
      </c>
      <c r="G8" s="90">
        <v>24612</v>
      </c>
      <c r="H8" s="91" t="s">
        <v>215</v>
      </c>
      <c r="I8" s="90">
        <v>2002</v>
      </c>
      <c r="J8" s="91" t="s">
        <v>135</v>
      </c>
      <c r="K8" s="47"/>
      <c r="L8" s="45"/>
      <c r="M8" s="46">
        <f t="shared" si="1"/>
        <v>0</v>
      </c>
      <c r="N8" s="48" t="str">
        <f t="shared" si="2"/>
        <v>s</v>
      </c>
      <c r="O8" s="9"/>
      <c r="P8" s="15">
        <f aca="true" t="shared" si="8" ref="P8:P71">IF(M8=0,9999,IF(M8="NP",999,M8))</f>
        <v>9999</v>
      </c>
      <c r="Q8" s="15">
        <f aca="true" t="shared" si="9" ref="Q8:Q71">IF(M8=0,9999,IF(M8="NP",999,IF(OR(K8="NP",L8="NP"),MIN(K8:L8)+500,K8+L8)))</f>
        <v>9999</v>
      </c>
      <c r="R8" s="15">
        <f aca="true" t="shared" si="10" ref="R8:R71">IF(N8="s",P8,9999)</f>
        <v>9999</v>
      </c>
      <c r="S8" s="15">
        <f aca="true" t="shared" si="11" ref="S8:S71">IF(N8="m",P8,9999)</f>
        <v>9999</v>
      </c>
      <c r="T8" s="16">
        <f aca="true" t="shared" si="12" ref="T8:T71">RANK(R8,$R$7:$R$206,1)*1000</f>
        <v>1000</v>
      </c>
      <c r="U8" s="16">
        <f aca="true" t="shared" si="13" ref="U8:U71">RANK(S8,$S$7:$S$206,1)*1000</f>
        <v>1000</v>
      </c>
      <c r="V8" s="16">
        <f aca="true" t="shared" si="14" ref="V8:V71">RANK(Q8,$Q$7:$Q$206,1)</f>
        <v>1</v>
      </c>
      <c r="W8" s="10">
        <f aca="true" t="shared" si="15" ref="W8:W71">IF(N8="s",V8+T8,99999)</f>
        <v>1001</v>
      </c>
      <c r="X8" s="10">
        <f aca="true" t="shared" si="16" ref="X8:X71">IF(N8="m",V8+U8,99999)</f>
        <v>99999</v>
      </c>
      <c r="Y8" s="10">
        <f aca="true" t="shared" si="17" ref="Y8:Y71">RANK(W8,$W$7:$W$206,1)</f>
        <v>1</v>
      </c>
      <c r="Z8" s="10">
        <f aca="true" t="shared" si="18" ref="Z8:Z71">RANK(X8,$X$7:$X$206,1)</f>
        <v>52</v>
      </c>
      <c r="AA8" s="10">
        <f t="shared" si="3"/>
        <v>1001.000008</v>
      </c>
      <c r="AB8" s="10">
        <f t="shared" si="3"/>
        <v>99999.000008</v>
      </c>
      <c r="AC8" s="10">
        <f aca="true" t="shared" si="19" ref="AC8:AC71">RANK(AA8,$AA$7:$AA$206,1)</f>
        <v>2</v>
      </c>
      <c r="AD8" s="10">
        <f aca="true" t="shared" si="20" ref="AD8:AD71">RANK(AB8,$AB$7:$AB$206,1)</f>
        <v>53</v>
      </c>
      <c r="AE8" s="10">
        <f aca="true" t="shared" si="21" ref="AE8:AE71">IF(OR(O8="d",O8="x"),999999,W8+ROW()*0.000001)</f>
        <v>1001.000008</v>
      </c>
      <c r="AF8" s="10">
        <f aca="true" t="shared" si="22" ref="AF8:AF71">IF(OR(O8="m",O8="x"),999999,X8+ROW()*0.000001)</f>
        <v>99999.000008</v>
      </c>
      <c r="AG8" s="10">
        <f aca="true" t="shared" si="23" ref="AG8:AG71">RANK(AE8,$AE$7:$AE$206,1)</f>
        <v>2</v>
      </c>
      <c r="AH8" s="10">
        <f aca="true" t="shared" si="24" ref="AH8:AH71">RANK(AF8,$AF$7:$AF$206,1)</f>
        <v>53</v>
      </c>
      <c r="AI8" s="14">
        <v>1</v>
      </c>
      <c r="AJ8" s="14">
        <f>VLOOKUP($AI8,$C$7:$N$206,AJ$7,0)</f>
        <v>1</v>
      </c>
      <c r="AK8" s="14" t="str">
        <f>VLOOKUP($AI8,$C$7:$N$206,AK$7,0)</f>
        <v>Peštálová Michaela</v>
      </c>
      <c r="AL8" s="17" t="str">
        <f>VLOOKUP($AI8,$C$7:$N$206,AL$7,0)</f>
        <v>Budíkovice</v>
      </c>
      <c r="AM8" s="18">
        <f aca="true" t="shared" si="25" ref="AM8:AM17">VLOOKUP($AI8,$C$7:$N$120,AM$7,0)</f>
        <v>0</v>
      </c>
      <c r="AN8" s="19">
        <f>VLOOKUP($AI8,$C$7:$N$206,AN$7,0)</f>
        <v>0</v>
      </c>
    </row>
    <row r="9" spans="1:40" s="5" customFormat="1" ht="13.5" thickBot="1">
      <c r="A9" s="5">
        <f t="shared" si="4"/>
        <v>999</v>
      </c>
      <c r="B9" s="5">
        <f t="shared" si="5"/>
        <v>1</v>
      </c>
      <c r="C9" s="5">
        <f t="shared" si="0"/>
        <v>999</v>
      </c>
      <c r="D9" s="5">
        <f t="shared" si="6"/>
        <v>1</v>
      </c>
      <c r="E9" s="33">
        <f t="shared" si="7"/>
        <v>1</v>
      </c>
      <c r="F9" s="34">
        <v>3</v>
      </c>
      <c r="G9" s="35">
        <v>17742</v>
      </c>
      <c r="H9" s="36" t="s">
        <v>40</v>
      </c>
      <c r="I9" s="35">
        <v>1998</v>
      </c>
      <c r="J9" s="36" t="s">
        <v>41</v>
      </c>
      <c r="K9" s="37"/>
      <c r="L9" s="38"/>
      <c r="M9" s="39">
        <f t="shared" si="1"/>
        <v>0</v>
      </c>
      <c r="N9" s="40" t="str">
        <f t="shared" si="2"/>
        <v>m</v>
      </c>
      <c r="O9" s="9"/>
      <c r="P9" s="15">
        <f t="shared" si="8"/>
        <v>9999</v>
      </c>
      <c r="Q9" s="15">
        <f t="shared" si="9"/>
        <v>9999</v>
      </c>
      <c r="R9" s="15">
        <f t="shared" si="10"/>
        <v>9999</v>
      </c>
      <c r="S9" s="15">
        <f t="shared" si="11"/>
        <v>9999</v>
      </c>
      <c r="T9" s="16">
        <f t="shared" si="12"/>
        <v>1000</v>
      </c>
      <c r="U9" s="16">
        <f t="shared" si="13"/>
        <v>1000</v>
      </c>
      <c r="V9" s="16">
        <f t="shared" si="14"/>
        <v>1</v>
      </c>
      <c r="W9" s="10">
        <f t="shared" si="15"/>
        <v>99999</v>
      </c>
      <c r="X9" s="10">
        <f t="shared" si="16"/>
        <v>1001</v>
      </c>
      <c r="Y9" s="10">
        <f t="shared" si="17"/>
        <v>58</v>
      </c>
      <c r="Z9" s="10">
        <f t="shared" si="18"/>
        <v>1</v>
      </c>
      <c r="AA9" s="10">
        <f t="shared" si="3"/>
        <v>99999.000009</v>
      </c>
      <c r="AB9" s="10">
        <f t="shared" si="3"/>
        <v>1001.000009</v>
      </c>
      <c r="AC9" s="10">
        <f t="shared" si="19"/>
        <v>58</v>
      </c>
      <c r="AD9" s="10">
        <f t="shared" si="20"/>
        <v>1</v>
      </c>
      <c r="AE9" s="10">
        <f t="shared" si="21"/>
        <v>99999.000009</v>
      </c>
      <c r="AF9" s="10">
        <f t="shared" si="22"/>
        <v>1001.000009</v>
      </c>
      <c r="AG9" s="10">
        <f t="shared" si="23"/>
        <v>58</v>
      </c>
      <c r="AH9" s="10">
        <f t="shared" si="24"/>
        <v>1</v>
      </c>
      <c r="AI9" s="14">
        <v>2</v>
      </c>
      <c r="AJ9" s="14">
        <f aca="true" t="shared" si="26" ref="AJ9:AL17">VLOOKUP($AI9,$C$7:$N$206,AJ$7,0)</f>
        <v>1</v>
      </c>
      <c r="AK9" s="14" t="str">
        <f t="shared" si="26"/>
        <v>Kašpárková Alena</v>
      </c>
      <c r="AL9" s="17" t="str">
        <f t="shared" si="26"/>
        <v>Praha-Dolní Měcholupy</v>
      </c>
      <c r="AM9" s="18">
        <f t="shared" si="25"/>
        <v>0</v>
      </c>
      <c r="AN9" s="19">
        <f aca="true" t="shared" si="27" ref="AN9:AN17">VLOOKUP($AI9,$C$7:$N$206,AN$7,0)</f>
        <v>0</v>
      </c>
    </row>
    <row r="10" spans="1:40" s="5" customFormat="1" ht="12.75">
      <c r="A10" s="5">
        <f t="shared" si="4"/>
        <v>3</v>
      </c>
      <c r="B10" s="5">
        <f t="shared" si="5"/>
        <v>999</v>
      </c>
      <c r="C10" s="5">
        <f t="shared" si="0"/>
        <v>3</v>
      </c>
      <c r="D10" s="5">
        <f t="shared" si="6"/>
        <v>999</v>
      </c>
      <c r="E10" s="25">
        <f t="shared" si="7"/>
        <v>1</v>
      </c>
      <c r="F10" s="26">
        <v>4</v>
      </c>
      <c r="G10" s="27">
        <v>52552</v>
      </c>
      <c r="H10" s="28" t="s">
        <v>42</v>
      </c>
      <c r="I10" s="27">
        <v>2001</v>
      </c>
      <c r="J10" s="28" t="s">
        <v>43</v>
      </c>
      <c r="K10" s="29"/>
      <c r="L10" s="30"/>
      <c r="M10" s="31">
        <f t="shared" si="1"/>
        <v>0</v>
      </c>
      <c r="N10" s="32" t="str">
        <f t="shared" si="2"/>
        <v>s</v>
      </c>
      <c r="O10" s="9"/>
      <c r="P10" s="15">
        <f t="shared" si="8"/>
        <v>9999</v>
      </c>
      <c r="Q10" s="15">
        <f t="shared" si="9"/>
        <v>9999</v>
      </c>
      <c r="R10" s="15">
        <f t="shared" si="10"/>
        <v>9999</v>
      </c>
      <c r="S10" s="15">
        <f t="shared" si="11"/>
        <v>9999</v>
      </c>
      <c r="T10" s="16">
        <f t="shared" si="12"/>
        <v>1000</v>
      </c>
      <c r="U10" s="16">
        <f t="shared" si="13"/>
        <v>1000</v>
      </c>
      <c r="V10" s="16">
        <f t="shared" si="14"/>
        <v>1</v>
      </c>
      <c r="W10" s="10">
        <f t="shared" si="15"/>
        <v>1001</v>
      </c>
      <c r="X10" s="10">
        <f t="shared" si="16"/>
        <v>99999</v>
      </c>
      <c r="Y10" s="10">
        <f t="shared" si="17"/>
        <v>1</v>
      </c>
      <c r="Z10" s="10">
        <f t="shared" si="18"/>
        <v>52</v>
      </c>
      <c r="AA10" s="10">
        <f t="shared" si="3"/>
        <v>1001.00001</v>
      </c>
      <c r="AB10" s="10">
        <f t="shared" si="3"/>
        <v>99999.00001</v>
      </c>
      <c r="AC10" s="10">
        <f t="shared" si="19"/>
        <v>3</v>
      </c>
      <c r="AD10" s="10">
        <f t="shared" si="20"/>
        <v>54</v>
      </c>
      <c r="AE10" s="10">
        <f t="shared" si="21"/>
        <v>1001.00001</v>
      </c>
      <c r="AF10" s="10">
        <f t="shared" si="22"/>
        <v>99999.00001</v>
      </c>
      <c r="AG10" s="10">
        <f t="shared" si="23"/>
        <v>3</v>
      </c>
      <c r="AH10" s="10">
        <f t="shared" si="24"/>
        <v>54</v>
      </c>
      <c r="AI10" s="14">
        <v>3</v>
      </c>
      <c r="AJ10" s="14">
        <f t="shared" si="26"/>
        <v>1</v>
      </c>
      <c r="AK10" s="14" t="str">
        <f t="shared" si="26"/>
        <v>Martynková Gabriela</v>
      </c>
      <c r="AL10" s="17" t="str">
        <f t="shared" si="26"/>
        <v>Český Těšín-Stanislavice</v>
      </c>
      <c r="AM10" s="18">
        <f t="shared" si="25"/>
        <v>0</v>
      </c>
      <c r="AN10" s="19">
        <f t="shared" si="27"/>
        <v>0</v>
      </c>
    </row>
    <row r="11" spans="1:40" s="5" customFormat="1" ht="12.75">
      <c r="A11" s="5">
        <f t="shared" si="4"/>
        <v>4</v>
      </c>
      <c r="B11" s="5">
        <f t="shared" si="5"/>
        <v>999</v>
      </c>
      <c r="C11" s="5">
        <f t="shared" si="0"/>
        <v>4</v>
      </c>
      <c r="D11" s="5">
        <f t="shared" si="6"/>
        <v>999</v>
      </c>
      <c r="E11" s="41">
        <f t="shared" si="7"/>
        <v>1</v>
      </c>
      <c r="F11" s="42">
        <v>5</v>
      </c>
      <c r="G11" s="43">
        <v>20792</v>
      </c>
      <c r="H11" s="44" t="s">
        <v>44</v>
      </c>
      <c r="I11" s="43">
        <v>2002</v>
      </c>
      <c r="J11" s="44" t="s">
        <v>45</v>
      </c>
      <c r="K11" s="47"/>
      <c r="L11" s="45"/>
      <c r="M11" s="46">
        <f t="shared" si="1"/>
        <v>0</v>
      </c>
      <c r="N11" s="48" t="str">
        <f t="shared" si="2"/>
        <v>s</v>
      </c>
      <c r="O11" s="9"/>
      <c r="P11" s="15">
        <f t="shared" si="8"/>
        <v>9999</v>
      </c>
      <c r="Q11" s="15">
        <f t="shared" si="9"/>
        <v>9999</v>
      </c>
      <c r="R11" s="15">
        <f t="shared" si="10"/>
        <v>9999</v>
      </c>
      <c r="S11" s="15">
        <f t="shared" si="11"/>
        <v>9999</v>
      </c>
      <c r="T11" s="16">
        <f t="shared" si="12"/>
        <v>1000</v>
      </c>
      <c r="U11" s="16">
        <f t="shared" si="13"/>
        <v>1000</v>
      </c>
      <c r="V11" s="16">
        <f t="shared" si="14"/>
        <v>1</v>
      </c>
      <c r="W11" s="10">
        <f t="shared" si="15"/>
        <v>1001</v>
      </c>
      <c r="X11" s="10">
        <f t="shared" si="16"/>
        <v>99999</v>
      </c>
      <c r="Y11" s="10">
        <f t="shared" si="17"/>
        <v>1</v>
      </c>
      <c r="Z11" s="10">
        <f t="shared" si="18"/>
        <v>52</v>
      </c>
      <c r="AA11" s="10">
        <f t="shared" si="3"/>
        <v>1001.000011</v>
      </c>
      <c r="AB11" s="10">
        <f t="shared" si="3"/>
        <v>99999.000011</v>
      </c>
      <c r="AC11" s="10">
        <f t="shared" si="19"/>
        <v>4</v>
      </c>
      <c r="AD11" s="10">
        <f t="shared" si="20"/>
        <v>55</v>
      </c>
      <c r="AE11" s="10">
        <f t="shared" si="21"/>
        <v>1001.000011</v>
      </c>
      <c r="AF11" s="10">
        <f t="shared" si="22"/>
        <v>99999.000011</v>
      </c>
      <c r="AG11" s="10">
        <f t="shared" si="23"/>
        <v>4</v>
      </c>
      <c r="AH11" s="10">
        <f t="shared" si="24"/>
        <v>55</v>
      </c>
      <c r="AI11" s="14">
        <v>4</v>
      </c>
      <c r="AJ11" s="14">
        <f t="shared" si="26"/>
        <v>1</v>
      </c>
      <c r="AK11" s="14" t="str">
        <f t="shared" si="26"/>
        <v>Kasalová Apolena</v>
      </c>
      <c r="AL11" s="17" t="str">
        <f t="shared" si="26"/>
        <v>Dobrá</v>
      </c>
      <c r="AM11" s="18">
        <f t="shared" si="25"/>
        <v>0</v>
      </c>
      <c r="AN11" s="19">
        <f t="shared" si="27"/>
        <v>0</v>
      </c>
    </row>
    <row r="12" spans="1:40" s="5" customFormat="1" ht="13.5" thickBot="1">
      <c r="A12" s="5">
        <f t="shared" si="4"/>
        <v>5</v>
      </c>
      <c r="B12" s="5">
        <f t="shared" si="5"/>
        <v>999</v>
      </c>
      <c r="C12" s="5">
        <f t="shared" si="0"/>
        <v>5</v>
      </c>
      <c r="D12" s="5">
        <f t="shared" si="6"/>
        <v>999</v>
      </c>
      <c r="E12" s="33">
        <f t="shared" si="7"/>
        <v>1</v>
      </c>
      <c r="F12" s="34">
        <v>6</v>
      </c>
      <c r="G12" s="35">
        <v>31282</v>
      </c>
      <c r="H12" s="36" t="s">
        <v>46</v>
      </c>
      <c r="I12" s="35">
        <v>2001</v>
      </c>
      <c r="J12" s="36" t="s">
        <v>47</v>
      </c>
      <c r="K12" s="37"/>
      <c r="L12" s="38"/>
      <c r="M12" s="39">
        <f t="shared" si="1"/>
        <v>0</v>
      </c>
      <c r="N12" s="40" t="str">
        <f t="shared" si="2"/>
        <v>s</v>
      </c>
      <c r="O12" s="9"/>
      <c r="P12" s="15">
        <f t="shared" si="8"/>
        <v>9999</v>
      </c>
      <c r="Q12" s="15">
        <f t="shared" si="9"/>
        <v>9999</v>
      </c>
      <c r="R12" s="15">
        <f t="shared" si="10"/>
        <v>9999</v>
      </c>
      <c r="S12" s="15">
        <f t="shared" si="11"/>
        <v>9999</v>
      </c>
      <c r="T12" s="16">
        <f t="shared" si="12"/>
        <v>1000</v>
      </c>
      <c r="U12" s="16">
        <f t="shared" si="13"/>
        <v>1000</v>
      </c>
      <c r="V12" s="16">
        <f t="shared" si="14"/>
        <v>1</v>
      </c>
      <c r="W12" s="10">
        <f t="shared" si="15"/>
        <v>1001</v>
      </c>
      <c r="X12" s="10">
        <f t="shared" si="16"/>
        <v>99999</v>
      </c>
      <c r="Y12" s="10">
        <f t="shared" si="17"/>
        <v>1</v>
      </c>
      <c r="Z12" s="10">
        <f t="shared" si="18"/>
        <v>52</v>
      </c>
      <c r="AA12" s="10">
        <f t="shared" si="3"/>
        <v>1001.000012</v>
      </c>
      <c r="AB12" s="10">
        <f t="shared" si="3"/>
        <v>99999.000012</v>
      </c>
      <c r="AC12" s="10">
        <f t="shared" si="19"/>
        <v>5</v>
      </c>
      <c r="AD12" s="10">
        <f t="shared" si="20"/>
        <v>56</v>
      </c>
      <c r="AE12" s="10">
        <f t="shared" si="21"/>
        <v>1001.000012</v>
      </c>
      <c r="AF12" s="10">
        <f t="shared" si="22"/>
        <v>99999.000012</v>
      </c>
      <c r="AG12" s="10">
        <f t="shared" si="23"/>
        <v>5</v>
      </c>
      <c r="AH12" s="10">
        <f t="shared" si="24"/>
        <v>56</v>
      </c>
      <c r="AI12" s="5">
        <v>5</v>
      </c>
      <c r="AJ12" s="5">
        <f t="shared" si="26"/>
        <v>1</v>
      </c>
      <c r="AK12" s="5" t="str">
        <f t="shared" si="26"/>
        <v>Uvírová Kristýna</v>
      </c>
      <c r="AL12" s="17" t="str">
        <f t="shared" si="26"/>
        <v>Dolní Životice</v>
      </c>
      <c r="AM12" s="18">
        <f t="shared" si="25"/>
        <v>0</v>
      </c>
      <c r="AN12" s="18">
        <f t="shared" si="27"/>
        <v>0</v>
      </c>
    </row>
    <row r="13" spans="1:40" s="5" customFormat="1" ht="12.75">
      <c r="A13" s="5">
        <f t="shared" si="4"/>
        <v>999</v>
      </c>
      <c r="B13" s="5">
        <f t="shared" si="5"/>
        <v>2</v>
      </c>
      <c r="C13" s="5">
        <f t="shared" si="0"/>
        <v>999</v>
      </c>
      <c r="D13" s="5">
        <f t="shared" si="6"/>
        <v>2</v>
      </c>
      <c r="E13" s="25">
        <f t="shared" si="7"/>
        <v>1</v>
      </c>
      <c r="F13" s="26">
        <v>7</v>
      </c>
      <c r="G13" s="27">
        <v>26632</v>
      </c>
      <c r="H13" s="28" t="s">
        <v>48</v>
      </c>
      <c r="I13" s="27">
        <v>1999</v>
      </c>
      <c r="J13" s="28" t="s">
        <v>49</v>
      </c>
      <c r="K13" s="29"/>
      <c r="L13" s="30"/>
      <c r="M13" s="31">
        <f t="shared" si="1"/>
        <v>0</v>
      </c>
      <c r="N13" s="32" t="str">
        <f t="shared" si="2"/>
        <v>m</v>
      </c>
      <c r="O13" s="9"/>
      <c r="P13" s="15">
        <f t="shared" si="8"/>
        <v>9999</v>
      </c>
      <c r="Q13" s="15">
        <f t="shared" si="9"/>
        <v>9999</v>
      </c>
      <c r="R13" s="15">
        <f t="shared" si="10"/>
        <v>9999</v>
      </c>
      <c r="S13" s="15">
        <f t="shared" si="11"/>
        <v>9999</v>
      </c>
      <c r="T13" s="16">
        <f t="shared" si="12"/>
        <v>1000</v>
      </c>
      <c r="U13" s="16">
        <f t="shared" si="13"/>
        <v>1000</v>
      </c>
      <c r="V13" s="16">
        <f t="shared" si="14"/>
        <v>1</v>
      </c>
      <c r="W13" s="10">
        <f t="shared" si="15"/>
        <v>99999</v>
      </c>
      <c r="X13" s="10">
        <f t="shared" si="16"/>
        <v>1001</v>
      </c>
      <c r="Y13" s="10">
        <f t="shared" si="17"/>
        <v>58</v>
      </c>
      <c r="Z13" s="10">
        <f t="shared" si="18"/>
        <v>1</v>
      </c>
      <c r="AA13" s="10">
        <f t="shared" si="3"/>
        <v>99999.000013</v>
      </c>
      <c r="AB13" s="10">
        <f t="shared" si="3"/>
        <v>1001.000013</v>
      </c>
      <c r="AC13" s="10">
        <f t="shared" si="19"/>
        <v>59</v>
      </c>
      <c r="AD13" s="10">
        <f t="shared" si="20"/>
        <v>2</v>
      </c>
      <c r="AE13" s="10">
        <f t="shared" si="21"/>
        <v>99999.000013</v>
      </c>
      <c r="AF13" s="10">
        <f t="shared" si="22"/>
        <v>1001.000013</v>
      </c>
      <c r="AG13" s="10">
        <f t="shared" si="23"/>
        <v>59</v>
      </c>
      <c r="AH13" s="10">
        <f t="shared" si="24"/>
        <v>2</v>
      </c>
      <c r="AI13" s="5">
        <v>6</v>
      </c>
      <c r="AJ13" s="5">
        <f t="shared" si="26"/>
        <v>1</v>
      </c>
      <c r="AK13" s="5" t="str">
        <f t="shared" si="26"/>
        <v>Kučerová Hana</v>
      </c>
      <c r="AL13" s="17" t="str">
        <f t="shared" si="26"/>
        <v>Kojetice</v>
      </c>
      <c r="AM13" s="18">
        <f t="shared" si="25"/>
        <v>0</v>
      </c>
      <c r="AN13" s="18">
        <f t="shared" si="27"/>
        <v>0</v>
      </c>
    </row>
    <row r="14" spans="1:40" s="5" customFormat="1" ht="12.75">
      <c r="A14" s="5">
        <f t="shared" si="4"/>
        <v>999</v>
      </c>
      <c r="B14" s="5">
        <f t="shared" si="5"/>
        <v>3</v>
      </c>
      <c r="C14" s="5">
        <f t="shared" si="0"/>
        <v>999</v>
      </c>
      <c r="D14" s="5">
        <f t="shared" si="6"/>
        <v>3</v>
      </c>
      <c r="E14" s="41">
        <f t="shared" si="7"/>
        <v>1</v>
      </c>
      <c r="F14" s="42">
        <v>8</v>
      </c>
      <c r="G14" s="43">
        <v>8972</v>
      </c>
      <c r="H14" s="44" t="s">
        <v>50</v>
      </c>
      <c r="I14" s="43">
        <v>1996</v>
      </c>
      <c r="J14" s="44" t="s">
        <v>51</v>
      </c>
      <c r="K14" s="47"/>
      <c r="L14" s="45"/>
      <c r="M14" s="46">
        <f t="shared" si="1"/>
        <v>0</v>
      </c>
      <c r="N14" s="48" t="str">
        <f t="shared" si="2"/>
        <v>m</v>
      </c>
      <c r="O14" s="9"/>
      <c r="P14" s="15">
        <f t="shared" si="8"/>
        <v>9999</v>
      </c>
      <c r="Q14" s="15">
        <f t="shared" si="9"/>
        <v>9999</v>
      </c>
      <c r="R14" s="15">
        <f t="shared" si="10"/>
        <v>9999</v>
      </c>
      <c r="S14" s="15">
        <f t="shared" si="11"/>
        <v>9999</v>
      </c>
      <c r="T14" s="16">
        <f t="shared" si="12"/>
        <v>1000</v>
      </c>
      <c r="U14" s="16">
        <f t="shared" si="13"/>
        <v>1000</v>
      </c>
      <c r="V14" s="16">
        <f t="shared" si="14"/>
        <v>1</v>
      </c>
      <c r="W14" s="10">
        <f t="shared" si="15"/>
        <v>99999</v>
      </c>
      <c r="X14" s="10">
        <f t="shared" si="16"/>
        <v>1001</v>
      </c>
      <c r="Y14" s="10">
        <f t="shared" si="17"/>
        <v>58</v>
      </c>
      <c r="Z14" s="10">
        <f t="shared" si="18"/>
        <v>1</v>
      </c>
      <c r="AA14" s="10">
        <f t="shared" si="3"/>
        <v>99999.000014</v>
      </c>
      <c r="AB14" s="10">
        <f t="shared" si="3"/>
        <v>1001.000014</v>
      </c>
      <c r="AC14" s="10">
        <f t="shared" si="19"/>
        <v>60</v>
      </c>
      <c r="AD14" s="10">
        <f t="shared" si="20"/>
        <v>3</v>
      </c>
      <c r="AE14" s="10">
        <f t="shared" si="21"/>
        <v>99999.000014</v>
      </c>
      <c r="AF14" s="10">
        <f t="shared" si="22"/>
        <v>1001.000014</v>
      </c>
      <c r="AG14" s="10">
        <f t="shared" si="23"/>
        <v>60</v>
      </c>
      <c r="AH14" s="10">
        <f t="shared" si="24"/>
        <v>3</v>
      </c>
      <c r="AI14" s="5">
        <v>7</v>
      </c>
      <c r="AJ14" s="5">
        <f t="shared" si="26"/>
        <v>1</v>
      </c>
      <c r="AK14" s="5" t="str">
        <f t="shared" si="26"/>
        <v>Urbanová Iva</v>
      </c>
      <c r="AL14" s="17" t="str">
        <f t="shared" si="26"/>
        <v>Markvartice</v>
      </c>
      <c r="AM14" s="18">
        <f t="shared" si="25"/>
        <v>0</v>
      </c>
      <c r="AN14" s="18">
        <f t="shared" si="27"/>
        <v>0</v>
      </c>
    </row>
    <row r="15" spans="1:40" s="5" customFormat="1" ht="13.5" thickBot="1">
      <c r="A15" s="5">
        <f t="shared" si="4"/>
        <v>999</v>
      </c>
      <c r="B15" s="5">
        <f t="shared" si="5"/>
        <v>4</v>
      </c>
      <c r="C15" s="5">
        <f t="shared" si="0"/>
        <v>999</v>
      </c>
      <c r="D15" s="5">
        <f t="shared" si="6"/>
        <v>4</v>
      </c>
      <c r="E15" s="33">
        <f t="shared" si="7"/>
        <v>1</v>
      </c>
      <c r="F15" s="34">
        <v>9</v>
      </c>
      <c r="G15" s="35">
        <v>10262</v>
      </c>
      <c r="H15" s="36" t="s">
        <v>52</v>
      </c>
      <c r="I15" s="35">
        <v>1995</v>
      </c>
      <c r="J15" s="36" t="s">
        <v>53</v>
      </c>
      <c r="K15" s="37"/>
      <c r="L15" s="38"/>
      <c r="M15" s="39">
        <f t="shared" si="1"/>
        <v>0</v>
      </c>
      <c r="N15" s="40" t="str">
        <f t="shared" si="2"/>
        <v>m</v>
      </c>
      <c r="O15" s="9"/>
      <c r="P15" s="15">
        <f t="shared" si="8"/>
        <v>9999</v>
      </c>
      <c r="Q15" s="15">
        <f t="shared" si="9"/>
        <v>9999</v>
      </c>
      <c r="R15" s="15">
        <f t="shared" si="10"/>
        <v>9999</v>
      </c>
      <c r="S15" s="15">
        <f t="shared" si="11"/>
        <v>9999</v>
      </c>
      <c r="T15" s="16">
        <f t="shared" si="12"/>
        <v>1000</v>
      </c>
      <c r="U15" s="16">
        <f t="shared" si="13"/>
        <v>1000</v>
      </c>
      <c r="V15" s="16">
        <f t="shared" si="14"/>
        <v>1</v>
      </c>
      <c r="W15" s="10">
        <f t="shared" si="15"/>
        <v>99999</v>
      </c>
      <c r="X15" s="10">
        <f t="shared" si="16"/>
        <v>1001</v>
      </c>
      <c r="Y15" s="10">
        <f t="shared" si="17"/>
        <v>58</v>
      </c>
      <c r="Z15" s="10">
        <f t="shared" si="18"/>
        <v>1</v>
      </c>
      <c r="AA15" s="10">
        <f t="shared" si="3"/>
        <v>99999.000015</v>
      </c>
      <c r="AB15" s="10">
        <f t="shared" si="3"/>
        <v>1001.000015</v>
      </c>
      <c r="AC15" s="10">
        <f t="shared" si="19"/>
        <v>61</v>
      </c>
      <c r="AD15" s="10">
        <f t="shared" si="20"/>
        <v>4</v>
      </c>
      <c r="AE15" s="10">
        <f t="shared" si="21"/>
        <v>99999.000015</v>
      </c>
      <c r="AF15" s="10">
        <f t="shared" si="22"/>
        <v>1001.000015</v>
      </c>
      <c r="AG15" s="10">
        <f t="shared" si="23"/>
        <v>61</v>
      </c>
      <c r="AH15" s="10">
        <f t="shared" si="24"/>
        <v>4</v>
      </c>
      <c r="AI15" s="5">
        <v>8</v>
      </c>
      <c r="AJ15" s="5">
        <f t="shared" si="26"/>
        <v>1</v>
      </c>
      <c r="AK15" s="5" t="str">
        <f t="shared" si="26"/>
        <v>Krejčí Kamila</v>
      </c>
      <c r="AL15" s="17" t="str">
        <f t="shared" si="26"/>
        <v>Morkovice</v>
      </c>
      <c r="AM15" s="18">
        <f t="shared" si="25"/>
        <v>0</v>
      </c>
      <c r="AN15" s="18">
        <f t="shared" si="27"/>
        <v>0</v>
      </c>
    </row>
    <row r="16" spans="1:40" s="5" customFormat="1" ht="12.75">
      <c r="A16" s="5">
        <f t="shared" si="4"/>
        <v>999</v>
      </c>
      <c r="B16" s="5">
        <f t="shared" si="5"/>
        <v>5</v>
      </c>
      <c r="C16" s="5">
        <f t="shared" si="0"/>
        <v>999</v>
      </c>
      <c r="D16" s="5">
        <f t="shared" si="6"/>
        <v>5</v>
      </c>
      <c r="E16" s="25">
        <f t="shared" si="7"/>
        <v>1</v>
      </c>
      <c r="F16" s="26">
        <v>11</v>
      </c>
      <c r="G16" s="27">
        <v>7362</v>
      </c>
      <c r="H16" s="28" t="s">
        <v>54</v>
      </c>
      <c r="I16" s="27">
        <v>1994</v>
      </c>
      <c r="J16" s="28" t="s">
        <v>55</v>
      </c>
      <c r="K16" s="29"/>
      <c r="L16" s="30"/>
      <c r="M16" s="31">
        <f t="shared" si="1"/>
        <v>0</v>
      </c>
      <c r="N16" s="32" t="str">
        <f t="shared" si="2"/>
        <v>m</v>
      </c>
      <c r="O16" s="9"/>
      <c r="P16" s="15">
        <f t="shared" si="8"/>
        <v>9999</v>
      </c>
      <c r="Q16" s="15">
        <f t="shared" si="9"/>
        <v>9999</v>
      </c>
      <c r="R16" s="15">
        <f t="shared" si="10"/>
        <v>9999</v>
      </c>
      <c r="S16" s="15">
        <f t="shared" si="11"/>
        <v>9999</v>
      </c>
      <c r="T16" s="16">
        <f t="shared" si="12"/>
        <v>1000</v>
      </c>
      <c r="U16" s="16">
        <f t="shared" si="13"/>
        <v>1000</v>
      </c>
      <c r="V16" s="16">
        <f t="shared" si="14"/>
        <v>1</v>
      </c>
      <c r="W16" s="10">
        <f t="shared" si="15"/>
        <v>99999</v>
      </c>
      <c r="X16" s="10">
        <f t="shared" si="16"/>
        <v>1001</v>
      </c>
      <c r="Y16" s="10">
        <f t="shared" si="17"/>
        <v>58</v>
      </c>
      <c r="Z16" s="10">
        <f t="shared" si="18"/>
        <v>1</v>
      </c>
      <c r="AA16" s="10">
        <f t="shared" si="3"/>
        <v>99999.000016</v>
      </c>
      <c r="AB16" s="10">
        <f t="shared" si="3"/>
        <v>1001.000016</v>
      </c>
      <c r="AC16" s="10">
        <f t="shared" si="19"/>
        <v>62</v>
      </c>
      <c r="AD16" s="10">
        <f t="shared" si="20"/>
        <v>5</v>
      </c>
      <c r="AE16" s="10">
        <f t="shared" si="21"/>
        <v>99999.000016</v>
      </c>
      <c r="AF16" s="10">
        <f t="shared" si="22"/>
        <v>1001.000016</v>
      </c>
      <c r="AG16" s="10">
        <f t="shared" si="23"/>
        <v>62</v>
      </c>
      <c r="AH16" s="10">
        <f t="shared" si="24"/>
        <v>5</v>
      </c>
      <c r="AI16" s="5">
        <v>9</v>
      </c>
      <c r="AJ16" s="5">
        <f t="shared" si="26"/>
        <v>1</v>
      </c>
      <c r="AK16" s="5" t="str">
        <f t="shared" si="26"/>
        <v>Jančíková Nicola</v>
      </c>
      <c r="AL16" s="17" t="str">
        <f t="shared" si="26"/>
        <v>Raškovice</v>
      </c>
      <c r="AM16" s="17">
        <f t="shared" si="25"/>
        <v>0</v>
      </c>
      <c r="AN16" s="18">
        <f t="shared" si="27"/>
        <v>0</v>
      </c>
    </row>
    <row r="17" spans="1:40" s="5" customFormat="1" ht="12.75">
      <c r="A17" s="5">
        <f t="shared" si="4"/>
        <v>6</v>
      </c>
      <c r="B17" s="5">
        <f t="shared" si="5"/>
        <v>999</v>
      </c>
      <c r="C17" s="5">
        <f t="shared" si="0"/>
        <v>6</v>
      </c>
      <c r="D17" s="5">
        <f t="shared" si="6"/>
        <v>999</v>
      </c>
      <c r="E17" s="41">
        <f t="shared" si="7"/>
        <v>1</v>
      </c>
      <c r="F17" s="42">
        <v>12</v>
      </c>
      <c r="G17" s="43">
        <v>31062</v>
      </c>
      <c r="H17" s="44" t="s">
        <v>56</v>
      </c>
      <c r="I17" s="43">
        <v>2002</v>
      </c>
      <c r="J17" s="44" t="s">
        <v>57</v>
      </c>
      <c r="K17" s="47"/>
      <c r="L17" s="45"/>
      <c r="M17" s="46">
        <f t="shared" si="1"/>
        <v>0</v>
      </c>
      <c r="N17" s="48" t="str">
        <f t="shared" si="2"/>
        <v>s</v>
      </c>
      <c r="O17" s="9"/>
      <c r="P17" s="15">
        <f t="shared" si="8"/>
        <v>9999</v>
      </c>
      <c r="Q17" s="15">
        <f t="shared" si="9"/>
        <v>9999</v>
      </c>
      <c r="R17" s="15">
        <f t="shared" si="10"/>
        <v>9999</v>
      </c>
      <c r="S17" s="15">
        <f t="shared" si="11"/>
        <v>9999</v>
      </c>
      <c r="T17" s="16">
        <f t="shared" si="12"/>
        <v>1000</v>
      </c>
      <c r="U17" s="16">
        <f t="shared" si="13"/>
        <v>1000</v>
      </c>
      <c r="V17" s="16">
        <f t="shared" si="14"/>
        <v>1</v>
      </c>
      <c r="W17" s="10">
        <f t="shared" si="15"/>
        <v>1001</v>
      </c>
      <c r="X17" s="10">
        <f t="shared" si="16"/>
        <v>99999</v>
      </c>
      <c r="Y17" s="10">
        <f t="shared" si="17"/>
        <v>1</v>
      </c>
      <c r="Z17" s="10">
        <f t="shared" si="18"/>
        <v>52</v>
      </c>
      <c r="AA17" s="10">
        <f t="shared" si="3"/>
        <v>1001.000017</v>
      </c>
      <c r="AB17" s="10">
        <f t="shared" si="3"/>
        <v>99999.000017</v>
      </c>
      <c r="AC17" s="10">
        <f t="shared" si="19"/>
        <v>6</v>
      </c>
      <c r="AD17" s="10">
        <f t="shared" si="20"/>
        <v>57</v>
      </c>
      <c r="AE17" s="10">
        <f t="shared" si="21"/>
        <v>1001.000017</v>
      </c>
      <c r="AF17" s="10">
        <f t="shared" si="22"/>
        <v>99999.000017</v>
      </c>
      <c r="AG17" s="10">
        <f t="shared" si="23"/>
        <v>6</v>
      </c>
      <c r="AH17" s="10">
        <f t="shared" si="24"/>
        <v>57</v>
      </c>
      <c r="AI17" s="5">
        <v>10</v>
      </c>
      <c r="AJ17" s="5">
        <f t="shared" si="26"/>
        <v>1</v>
      </c>
      <c r="AK17" s="5" t="str">
        <f t="shared" si="26"/>
        <v>Adamcová Petra</v>
      </c>
      <c r="AL17" s="17" t="str">
        <f t="shared" si="26"/>
        <v>Sobíňov</v>
      </c>
      <c r="AM17" s="17">
        <f t="shared" si="25"/>
        <v>0</v>
      </c>
      <c r="AN17" s="18">
        <f t="shared" si="27"/>
        <v>0</v>
      </c>
    </row>
    <row r="18" spans="1:40" s="5" customFormat="1" ht="13.5" thickBot="1">
      <c r="A18" s="5">
        <f t="shared" si="4"/>
        <v>999</v>
      </c>
      <c r="B18" s="5">
        <f t="shared" si="5"/>
        <v>6</v>
      </c>
      <c r="C18" s="5">
        <f t="shared" si="0"/>
        <v>999</v>
      </c>
      <c r="D18" s="5">
        <f t="shared" si="6"/>
        <v>6</v>
      </c>
      <c r="E18" s="33">
        <f t="shared" si="7"/>
        <v>1</v>
      </c>
      <c r="F18" s="34">
        <v>14</v>
      </c>
      <c r="G18" s="35">
        <v>11912</v>
      </c>
      <c r="H18" s="36" t="s">
        <v>58</v>
      </c>
      <c r="I18" s="35">
        <v>1994</v>
      </c>
      <c r="J18" s="36" t="s">
        <v>59</v>
      </c>
      <c r="K18" s="37"/>
      <c r="L18" s="38"/>
      <c r="M18" s="39">
        <f t="shared" si="1"/>
        <v>0</v>
      </c>
      <c r="N18" s="40" t="str">
        <f t="shared" si="2"/>
        <v>m</v>
      </c>
      <c r="O18" s="9"/>
      <c r="P18" s="15">
        <f t="shared" si="8"/>
        <v>9999</v>
      </c>
      <c r="Q18" s="15">
        <f t="shared" si="9"/>
        <v>9999</v>
      </c>
      <c r="R18" s="15">
        <f t="shared" si="10"/>
        <v>9999</v>
      </c>
      <c r="S18" s="15">
        <f t="shared" si="11"/>
        <v>9999</v>
      </c>
      <c r="T18" s="16">
        <f t="shared" si="12"/>
        <v>1000</v>
      </c>
      <c r="U18" s="16">
        <f t="shared" si="13"/>
        <v>1000</v>
      </c>
      <c r="V18" s="16">
        <f t="shared" si="14"/>
        <v>1</v>
      </c>
      <c r="W18" s="10">
        <f t="shared" si="15"/>
        <v>99999</v>
      </c>
      <c r="X18" s="10">
        <f t="shared" si="16"/>
        <v>1001</v>
      </c>
      <c r="Y18" s="10">
        <f t="shared" si="17"/>
        <v>58</v>
      </c>
      <c r="Z18" s="10">
        <f t="shared" si="18"/>
        <v>1</v>
      </c>
      <c r="AA18" s="10">
        <f t="shared" si="3"/>
        <v>99999.000018</v>
      </c>
      <c r="AB18" s="10">
        <f t="shared" si="3"/>
        <v>1001.000018</v>
      </c>
      <c r="AC18" s="10">
        <f t="shared" si="19"/>
        <v>63</v>
      </c>
      <c r="AD18" s="10">
        <f t="shared" si="20"/>
        <v>6</v>
      </c>
      <c r="AE18" s="10">
        <f t="shared" si="21"/>
        <v>99999.000018</v>
      </c>
      <c r="AF18" s="10">
        <f t="shared" si="22"/>
        <v>1001.000018</v>
      </c>
      <c r="AG18" s="10">
        <f t="shared" si="23"/>
        <v>63</v>
      </c>
      <c r="AH18" s="10">
        <f t="shared" si="24"/>
        <v>6</v>
      </c>
      <c r="AK18" s="14" t="s">
        <v>36</v>
      </c>
      <c r="AL18" s="17"/>
      <c r="AM18" s="17"/>
      <c r="AN18" s="17"/>
    </row>
    <row r="19" spans="1:40" s="5" customFormat="1" ht="12.75">
      <c r="A19" s="5">
        <f t="shared" si="4"/>
        <v>999</v>
      </c>
      <c r="B19" s="5">
        <f t="shared" si="5"/>
        <v>7</v>
      </c>
      <c r="C19" s="5">
        <f t="shared" si="0"/>
        <v>999</v>
      </c>
      <c r="D19" s="5">
        <f t="shared" si="6"/>
        <v>7</v>
      </c>
      <c r="E19" s="25">
        <f t="shared" si="7"/>
        <v>1</v>
      </c>
      <c r="F19" s="26">
        <v>15</v>
      </c>
      <c r="G19" s="27">
        <v>19232</v>
      </c>
      <c r="H19" s="28" t="s">
        <v>60</v>
      </c>
      <c r="I19" s="27">
        <v>2000</v>
      </c>
      <c r="J19" s="28" t="s">
        <v>61</v>
      </c>
      <c r="K19" s="29"/>
      <c r="L19" s="30"/>
      <c r="M19" s="31">
        <f t="shared" si="1"/>
        <v>0</v>
      </c>
      <c r="N19" s="32" t="str">
        <f t="shared" si="2"/>
        <v>m</v>
      </c>
      <c r="O19" s="9"/>
      <c r="P19" s="15">
        <f t="shared" si="8"/>
        <v>9999</v>
      </c>
      <c r="Q19" s="15">
        <f t="shared" si="9"/>
        <v>9999</v>
      </c>
      <c r="R19" s="15">
        <f t="shared" si="10"/>
        <v>9999</v>
      </c>
      <c r="S19" s="15">
        <f t="shared" si="11"/>
        <v>9999</v>
      </c>
      <c r="T19" s="16">
        <f t="shared" si="12"/>
        <v>1000</v>
      </c>
      <c r="U19" s="16">
        <f t="shared" si="13"/>
        <v>1000</v>
      </c>
      <c r="V19" s="16">
        <f t="shared" si="14"/>
        <v>1</v>
      </c>
      <c r="W19" s="10">
        <f t="shared" si="15"/>
        <v>99999</v>
      </c>
      <c r="X19" s="10">
        <f t="shared" si="16"/>
        <v>1001</v>
      </c>
      <c r="Y19" s="10">
        <f t="shared" si="17"/>
        <v>58</v>
      </c>
      <c r="Z19" s="10">
        <f t="shared" si="18"/>
        <v>1</v>
      </c>
      <c r="AA19" s="10">
        <f t="shared" si="3"/>
        <v>99999.000019</v>
      </c>
      <c r="AB19" s="10">
        <f t="shared" si="3"/>
        <v>1001.000019</v>
      </c>
      <c r="AC19" s="10">
        <f t="shared" si="19"/>
        <v>64</v>
      </c>
      <c r="AD19" s="10">
        <f t="shared" si="20"/>
        <v>7</v>
      </c>
      <c r="AE19" s="10">
        <f t="shared" si="21"/>
        <v>99999.000019</v>
      </c>
      <c r="AF19" s="10">
        <f t="shared" si="22"/>
        <v>1001.000019</v>
      </c>
      <c r="AG19" s="10">
        <f t="shared" si="23"/>
        <v>64</v>
      </c>
      <c r="AH19" s="10">
        <f t="shared" si="24"/>
        <v>7</v>
      </c>
      <c r="AI19" s="14">
        <v>1</v>
      </c>
      <c r="AJ19" s="14">
        <f>VLOOKUP($AI19,$D$7:$N$206,AJ$7-1,0)</f>
        <v>1</v>
      </c>
      <c r="AK19" s="14" t="str">
        <f>VLOOKUP($AI19,$D$7:$N$206,AK$7-1,0)</f>
        <v>Dipoldová Jana</v>
      </c>
      <c r="AL19" s="17" t="str">
        <f>VLOOKUP($AI19,$D$7:$N$206,AL$7-1,0)</f>
        <v>Česká Bělá</v>
      </c>
      <c r="AM19" s="18">
        <f aca="true" t="shared" si="28" ref="AM19:AM28">VLOOKUP($AI19,$D$7:$N$120,AM$7-1,0)</f>
        <v>0</v>
      </c>
      <c r="AN19" s="19">
        <f>VLOOKUP($AI19,$D$7:$N$206,AN$7-1,0)</f>
        <v>0</v>
      </c>
    </row>
    <row r="20" spans="1:40" s="5" customFormat="1" ht="12.75">
      <c r="A20" s="5">
        <f t="shared" si="4"/>
        <v>7</v>
      </c>
      <c r="B20" s="5">
        <f t="shared" si="5"/>
        <v>999</v>
      </c>
      <c r="C20" s="5">
        <f t="shared" si="0"/>
        <v>7</v>
      </c>
      <c r="D20" s="5">
        <f t="shared" si="6"/>
        <v>999</v>
      </c>
      <c r="E20" s="41">
        <f t="shared" si="7"/>
        <v>1</v>
      </c>
      <c r="F20" s="42">
        <v>16</v>
      </c>
      <c r="G20" s="43">
        <v>27922</v>
      </c>
      <c r="H20" s="44" t="s">
        <v>62</v>
      </c>
      <c r="I20" s="43">
        <v>2002</v>
      </c>
      <c r="J20" s="44" t="s">
        <v>63</v>
      </c>
      <c r="K20" s="47"/>
      <c r="L20" s="45"/>
      <c r="M20" s="46">
        <f t="shared" si="1"/>
        <v>0</v>
      </c>
      <c r="N20" s="48" t="str">
        <f t="shared" si="2"/>
        <v>s</v>
      </c>
      <c r="O20" s="9"/>
      <c r="P20" s="15">
        <f t="shared" si="8"/>
        <v>9999</v>
      </c>
      <c r="Q20" s="15">
        <f t="shared" si="9"/>
        <v>9999</v>
      </c>
      <c r="R20" s="15">
        <f t="shared" si="10"/>
        <v>9999</v>
      </c>
      <c r="S20" s="15">
        <f t="shared" si="11"/>
        <v>9999</v>
      </c>
      <c r="T20" s="16">
        <f t="shared" si="12"/>
        <v>1000</v>
      </c>
      <c r="U20" s="16">
        <f t="shared" si="13"/>
        <v>1000</v>
      </c>
      <c r="V20" s="16">
        <f t="shared" si="14"/>
        <v>1</v>
      </c>
      <c r="W20" s="10">
        <f t="shared" si="15"/>
        <v>1001</v>
      </c>
      <c r="X20" s="10">
        <f t="shared" si="16"/>
        <v>99999</v>
      </c>
      <c r="Y20" s="10">
        <f t="shared" si="17"/>
        <v>1</v>
      </c>
      <c r="Z20" s="10">
        <f t="shared" si="18"/>
        <v>52</v>
      </c>
      <c r="AA20" s="10">
        <f t="shared" si="3"/>
        <v>1001.00002</v>
      </c>
      <c r="AB20" s="10">
        <f t="shared" si="3"/>
        <v>99999.00002</v>
      </c>
      <c r="AC20" s="10">
        <f t="shared" si="19"/>
        <v>7</v>
      </c>
      <c r="AD20" s="10">
        <f t="shared" si="20"/>
        <v>58</v>
      </c>
      <c r="AE20" s="10">
        <f t="shared" si="21"/>
        <v>1001.00002</v>
      </c>
      <c r="AF20" s="10">
        <f t="shared" si="22"/>
        <v>99999.00002</v>
      </c>
      <c r="AG20" s="10">
        <f t="shared" si="23"/>
        <v>7</v>
      </c>
      <c r="AH20" s="10">
        <f t="shared" si="24"/>
        <v>58</v>
      </c>
      <c r="AI20" s="14">
        <v>2</v>
      </c>
      <c r="AJ20" s="14">
        <f aca="true" t="shared" si="29" ref="AJ20:AL28">VLOOKUP($AI20,$D$7:$N$206,AJ$7-1,0)</f>
        <v>1</v>
      </c>
      <c r="AK20" s="14" t="str">
        <f t="shared" si="29"/>
        <v>Pětrošová Nikol</v>
      </c>
      <c r="AL20" s="17" t="str">
        <f t="shared" si="29"/>
        <v>Frýdek</v>
      </c>
      <c r="AM20" s="18">
        <f t="shared" si="28"/>
        <v>0</v>
      </c>
      <c r="AN20" s="19">
        <f aca="true" t="shared" si="30" ref="AN20:AN28">VLOOKUP($AI20,$D$7:$N$206,AN$7-1,0)</f>
        <v>0</v>
      </c>
    </row>
    <row r="21" spans="1:40" s="5" customFormat="1" ht="13.5" thickBot="1">
      <c r="A21" s="5">
        <f t="shared" si="4"/>
        <v>8</v>
      </c>
      <c r="B21" s="5">
        <f t="shared" si="5"/>
        <v>999</v>
      </c>
      <c r="C21" s="5">
        <f t="shared" si="0"/>
        <v>8</v>
      </c>
      <c r="D21" s="5">
        <f t="shared" si="6"/>
        <v>999</v>
      </c>
      <c r="E21" s="33">
        <f t="shared" si="7"/>
        <v>1</v>
      </c>
      <c r="F21" s="34">
        <v>17</v>
      </c>
      <c r="G21" s="35">
        <v>15622</v>
      </c>
      <c r="H21" s="36" t="s">
        <v>64</v>
      </c>
      <c r="I21" s="35">
        <v>2001</v>
      </c>
      <c r="J21" s="36" t="s">
        <v>65</v>
      </c>
      <c r="K21" s="37"/>
      <c r="L21" s="38"/>
      <c r="M21" s="39">
        <f t="shared" si="1"/>
        <v>0</v>
      </c>
      <c r="N21" s="40" t="str">
        <f t="shared" si="2"/>
        <v>s</v>
      </c>
      <c r="O21" s="9"/>
      <c r="P21" s="15">
        <f t="shared" si="8"/>
        <v>9999</v>
      </c>
      <c r="Q21" s="15">
        <f t="shared" si="9"/>
        <v>9999</v>
      </c>
      <c r="R21" s="15">
        <f t="shared" si="10"/>
        <v>9999</v>
      </c>
      <c r="S21" s="15">
        <f t="shared" si="11"/>
        <v>9999</v>
      </c>
      <c r="T21" s="16">
        <f t="shared" si="12"/>
        <v>1000</v>
      </c>
      <c r="U21" s="16">
        <f t="shared" si="13"/>
        <v>1000</v>
      </c>
      <c r="V21" s="16">
        <f t="shared" si="14"/>
        <v>1</v>
      </c>
      <c r="W21" s="10">
        <f t="shared" si="15"/>
        <v>1001</v>
      </c>
      <c r="X21" s="10">
        <f t="shared" si="16"/>
        <v>99999</v>
      </c>
      <c r="Y21" s="10">
        <f t="shared" si="17"/>
        <v>1</v>
      </c>
      <c r="Z21" s="10">
        <f t="shared" si="18"/>
        <v>52</v>
      </c>
      <c r="AA21" s="10">
        <f t="shared" si="3"/>
        <v>1001.000021</v>
      </c>
      <c r="AB21" s="10">
        <f t="shared" si="3"/>
        <v>99999.000021</v>
      </c>
      <c r="AC21" s="10">
        <f t="shared" si="19"/>
        <v>8</v>
      </c>
      <c r="AD21" s="10">
        <f t="shared" si="20"/>
        <v>59</v>
      </c>
      <c r="AE21" s="10">
        <f t="shared" si="21"/>
        <v>1001.000021</v>
      </c>
      <c r="AF21" s="10">
        <f t="shared" si="22"/>
        <v>99999.000021</v>
      </c>
      <c r="AG21" s="10">
        <f t="shared" si="23"/>
        <v>8</v>
      </c>
      <c r="AH21" s="10">
        <f t="shared" si="24"/>
        <v>59</v>
      </c>
      <c r="AI21" s="14">
        <v>3</v>
      </c>
      <c r="AJ21" s="14">
        <f t="shared" si="29"/>
        <v>1</v>
      </c>
      <c r="AK21" s="14" t="str">
        <f t="shared" si="29"/>
        <v>Bartošková Kamila</v>
      </c>
      <c r="AL21" s="17" t="str">
        <f t="shared" si="29"/>
        <v>Horní Cerekev</v>
      </c>
      <c r="AM21" s="18">
        <f t="shared" si="28"/>
        <v>0</v>
      </c>
      <c r="AN21" s="19">
        <f t="shared" si="30"/>
        <v>0</v>
      </c>
    </row>
    <row r="22" spans="1:40" s="5" customFormat="1" ht="12.75">
      <c r="A22" s="5">
        <f t="shared" si="4"/>
        <v>999</v>
      </c>
      <c r="B22" s="5">
        <f t="shared" si="5"/>
        <v>8</v>
      </c>
      <c r="C22" s="5">
        <f t="shared" si="0"/>
        <v>999</v>
      </c>
      <c r="D22" s="5">
        <f t="shared" si="6"/>
        <v>8</v>
      </c>
      <c r="E22" s="25">
        <f t="shared" si="7"/>
        <v>1</v>
      </c>
      <c r="F22" s="26">
        <v>18</v>
      </c>
      <c r="G22" s="27">
        <v>13142</v>
      </c>
      <c r="H22" s="28" t="s">
        <v>66</v>
      </c>
      <c r="I22" s="27">
        <v>1998</v>
      </c>
      <c r="J22" s="28" t="s">
        <v>67</v>
      </c>
      <c r="K22" s="29"/>
      <c r="L22" s="30"/>
      <c r="M22" s="31">
        <f t="shared" si="1"/>
        <v>0</v>
      </c>
      <c r="N22" s="32" t="str">
        <f t="shared" si="2"/>
        <v>m</v>
      </c>
      <c r="O22" s="9"/>
      <c r="P22" s="15">
        <f t="shared" si="8"/>
        <v>9999</v>
      </c>
      <c r="Q22" s="15">
        <f t="shared" si="9"/>
        <v>9999</v>
      </c>
      <c r="R22" s="15">
        <f t="shared" si="10"/>
        <v>9999</v>
      </c>
      <c r="S22" s="15">
        <f t="shared" si="11"/>
        <v>9999</v>
      </c>
      <c r="T22" s="16">
        <f t="shared" si="12"/>
        <v>1000</v>
      </c>
      <c r="U22" s="16">
        <f t="shared" si="13"/>
        <v>1000</v>
      </c>
      <c r="V22" s="16">
        <f t="shared" si="14"/>
        <v>1</v>
      </c>
      <c r="W22" s="10">
        <f t="shared" si="15"/>
        <v>99999</v>
      </c>
      <c r="X22" s="10">
        <f t="shared" si="16"/>
        <v>1001</v>
      </c>
      <c r="Y22" s="10">
        <f t="shared" si="17"/>
        <v>58</v>
      </c>
      <c r="Z22" s="10">
        <f t="shared" si="18"/>
        <v>1</v>
      </c>
      <c r="AA22" s="10">
        <f t="shared" si="3"/>
        <v>99999.000022</v>
      </c>
      <c r="AB22" s="10">
        <f t="shared" si="3"/>
        <v>1001.000022</v>
      </c>
      <c r="AC22" s="10">
        <f t="shared" si="19"/>
        <v>65</v>
      </c>
      <c r="AD22" s="10">
        <f t="shared" si="20"/>
        <v>8</v>
      </c>
      <c r="AE22" s="10">
        <f t="shared" si="21"/>
        <v>99999.000022</v>
      </c>
      <c r="AF22" s="10">
        <f t="shared" si="22"/>
        <v>1001.000022</v>
      </c>
      <c r="AG22" s="10">
        <f t="shared" si="23"/>
        <v>65</v>
      </c>
      <c r="AH22" s="10">
        <f t="shared" si="24"/>
        <v>8</v>
      </c>
      <c r="AI22" s="14">
        <v>4</v>
      </c>
      <c r="AJ22" s="14">
        <f t="shared" si="29"/>
        <v>1</v>
      </c>
      <c r="AK22" s="14" t="str">
        <f t="shared" si="29"/>
        <v>Chovancová Petra</v>
      </c>
      <c r="AL22" s="17" t="str">
        <f t="shared" si="29"/>
        <v>Horní Lideč</v>
      </c>
      <c r="AM22" s="18">
        <f t="shared" si="28"/>
        <v>0</v>
      </c>
      <c r="AN22" s="19">
        <f t="shared" si="30"/>
        <v>0</v>
      </c>
    </row>
    <row r="23" spans="1:40" s="5" customFormat="1" ht="12.75">
      <c r="A23" s="5">
        <f t="shared" si="4"/>
        <v>999</v>
      </c>
      <c r="B23" s="5">
        <f t="shared" si="5"/>
        <v>9</v>
      </c>
      <c r="C23" s="5">
        <f t="shared" si="0"/>
        <v>999</v>
      </c>
      <c r="D23" s="5">
        <f t="shared" si="6"/>
        <v>9</v>
      </c>
      <c r="E23" s="41">
        <f t="shared" si="7"/>
        <v>1</v>
      </c>
      <c r="F23" s="42">
        <v>19</v>
      </c>
      <c r="G23" s="43">
        <v>14462</v>
      </c>
      <c r="H23" s="44" t="s">
        <v>68</v>
      </c>
      <c r="I23" s="43">
        <v>2000</v>
      </c>
      <c r="J23" s="44" t="s">
        <v>69</v>
      </c>
      <c r="K23" s="47"/>
      <c r="L23" s="45"/>
      <c r="M23" s="46">
        <f t="shared" si="1"/>
        <v>0</v>
      </c>
      <c r="N23" s="48" t="str">
        <f t="shared" si="2"/>
        <v>m</v>
      </c>
      <c r="O23" s="9"/>
      <c r="P23" s="15">
        <f t="shared" si="8"/>
        <v>9999</v>
      </c>
      <c r="Q23" s="15">
        <f t="shared" si="9"/>
        <v>9999</v>
      </c>
      <c r="R23" s="15">
        <f t="shared" si="10"/>
        <v>9999</v>
      </c>
      <c r="S23" s="15">
        <f t="shared" si="11"/>
        <v>9999</v>
      </c>
      <c r="T23" s="16">
        <f t="shared" si="12"/>
        <v>1000</v>
      </c>
      <c r="U23" s="16">
        <f t="shared" si="13"/>
        <v>1000</v>
      </c>
      <c r="V23" s="16">
        <f t="shared" si="14"/>
        <v>1</v>
      </c>
      <c r="W23" s="10">
        <f t="shared" si="15"/>
        <v>99999</v>
      </c>
      <c r="X23" s="10">
        <f t="shared" si="16"/>
        <v>1001</v>
      </c>
      <c r="Y23" s="10">
        <f t="shared" si="17"/>
        <v>58</v>
      </c>
      <c r="Z23" s="10">
        <f t="shared" si="18"/>
        <v>1</v>
      </c>
      <c r="AA23" s="10">
        <f aca="true" t="shared" si="31" ref="AA23:AB86">W23+ROW()*0.000001</f>
        <v>99999.000023</v>
      </c>
      <c r="AB23" s="10">
        <f t="shared" si="31"/>
        <v>1001.000023</v>
      </c>
      <c r="AC23" s="10">
        <f t="shared" si="19"/>
        <v>66</v>
      </c>
      <c r="AD23" s="10">
        <f t="shared" si="20"/>
        <v>9</v>
      </c>
      <c r="AE23" s="10">
        <f t="shared" si="21"/>
        <v>99999.000023</v>
      </c>
      <c r="AF23" s="10">
        <f t="shared" si="22"/>
        <v>1001.000023</v>
      </c>
      <c r="AG23" s="10">
        <f t="shared" si="23"/>
        <v>66</v>
      </c>
      <c r="AH23" s="10">
        <f t="shared" si="24"/>
        <v>9</v>
      </c>
      <c r="AI23" s="5">
        <v>5</v>
      </c>
      <c r="AJ23" s="5">
        <f t="shared" si="29"/>
        <v>1</v>
      </c>
      <c r="AK23" s="5" t="str">
        <f t="shared" si="29"/>
        <v>Vrtalová Marcela</v>
      </c>
      <c r="AL23" s="17" t="str">
        <f t="shared" si="29"/>
        <v>Hvězdoňovice</v>
      </c>
      <c r="AM23" s="18">
        <f t="shared" si="28"/>
        <v>0</v>
      </c>
      <c r="AN23" s="18">
        <f t="shared" si="30"/>
        <v>0</v>
      </c>
    </row>
    <row r="24" spans="1:40" s="5" customFormat="1" ht="13.5" thickBot="1">
      <c r="A24" s="5">
        <f t="shared" si="4"/>
        <v>9</v>
      </c>
      <c r="B24" s="5">
        <f t="shared" si="5"/>
        <v>999</v>
      </c>
      <c r="C24" s="5">
        <f t="shared" si="0"/>
        <v>9</v>
      </c>
      <c r="D24" s="5">
        <f t="shared" si="6"/>
        <v>999</v>
      </c>
      <c r="E24" s="33">
        <f t="shared" si="7"/>
        <v>1</v>
      </c>
      <c r="F24" s="34">
        <v>20</v>
      </c>
      <c r="G24" s="35">
        <v>20232</v>
      </c>
      <c r="H24" s="36" t="s">
        <v>70</v>
      </c>
      <c r="I24" s="35">
        <v>2001</v>
      </c>
      <c r="J24" s="36" t="s">
        <v>71</v>
      </c>
      <c r="K24" s="37"/>
      <c r="L24" s="38"/>
      <c r="M24" s="39">
        <f t="shared" si="1"/>
        <v>0</v>
      </c>
      <c r="N24" s="40" t="str">
        <f t="shared" si="2"/>
        <v>s</v>
      </c>
      <c r="O24" s="9"/>
      <c r="P24" s="15">
        <f t="shared" si="8"/>
        <v>9999</v>
      </c>
      <c r="Q24" s="15">
        <f t="shared" si="9"/>
        <v>9999</v>
      </c>
      <c r="R24" s="15">
        <f t="shared" si="10"/>
        <v>9999</v>
      </c>
      <c r="S24" s="15">
        <f t="shared" si="11"/>
        <v>9999</v>
      </c>
      <c r="T24" s="16">
        <f t="shared" si="12"/>
        <v>1000</v>
      </c>
      <c r="U24" s="16">
        <f t="shared" si="13"/>
        <v>1000</v>
      </c>
      <c r="V24" s="16">
        <f t="shared" si="14"/>
        <v>1</v>
      </c>
      <c r="W24" s="10">
        <f t="shared" si="15"/>
        <v>1001</v>
      </c>
      <c r="X24" s="10">
        <f t="shared" si="16"/>
        <v>99999</v>
      </c>
      <c r="Y24" s="10">
        <f t="shared" si="17"/>
        <v>1</v>
      </c>
      <c r="Z24" s="10">
        <f t="shared" si="18"/>
        <v>52</v>
      </c>
      <c r="AA24" s="10">
        <f t="shared" si="31"/>
        <v>1001.000024</v>
      </c>
      <c r="AB24" s="10">
        <f t="shared" si="31"/>
        <v>99999.000024</v>
      </c>
      <c r="AC24" s="10">
        <f t="shared" si="19"/>
        <v>9</v>
      </c>
      <c r="AD24" s="10">
        <f t="shared" si="20"/>
        <v>60</v>
      </c>
      <c r="AE24" s="10">
        <f t="shared" si="21"/>
        <v>1001.000024</v>
      </c>
      <c r="AF24" s="10">
        <f t="shared" si="22"/>
        <v>99999.000024</v>
      </c>
      <c r="AG24" s="10">
        <f t="shared" si="23"/>
        <v>9</v>
      </c>
      <c r="AH24" s="10">
        <f t="shared" si="24"/>
        <v>60</v>
      </c>
      <c r="AI24" s="5">
        <v>6</v>
      </c>
      <c r="AJ24" s="5">
        <f t="shared" si="29"/>
        <v>1</v>
      </c>
      <c r="AK24" s="5" t="str">
        <f t="shared" si="29"/>
        <v>Ručková Dominika</v>
      </c>
      <c r="AL24" s="17" t="str">
        <f t="shared" si="29"/>
        <v>Krmelín</v>
      </c>
      <c r="AM24" s="18">
        <f t="shared" si="28"/>
        <v>0</v>
      </c>
      <c r="AN24" s="18">
        <f t="shared" si="30"/>
        <v>0</v>
      </c>
    </row>
    <row r="25" spans="1:40" s="5" customFormat="1" ht="12.75">
      <c r="A25" s="5">
        <f t="shared" si="4"/>
        <v>999</v>
      </c>
      <c r="B25" s="5">
        <f t="shared" si="5"/>
        <v>10</v>
      </c>
      <c r="C25" s="5">
        <f t="shared" si="0"/>
        <v>999</v>
      </c>
      <c r="D25" s="5">
        <f t="shared" si="6"/>
        <v>10</v>
      </c>
      <c r="E25" s="25">
        <f t="shared" si="7"/>
        <v>1</v>
      </c>
      <c r="F25" s="26">
        <v>21</v>
      </c>
      <c r="G25" s="27">
        <v>28482</v>
      </c>
      <c r="H25" s="28" t="s">
        <v>72</v>
      </c>
      <c r="I25" s="27">
        <v>1999</v>
      </c>
      <c r="J25" s="28" t="s">
        <v>73</v>
      </c>
      <c r="K25" s="29"/>
      <c r="L25" s="30"/>
      <c r="M25" s="31">
        <f t="shared" si="1"/>
        <v>0</v>
      </c>
      <c r="N25" s="32" t="str">
        <f t="shared" si="2"/>
        <v>m</v>
      </c>
      <c r="O25" s="9"/>
      <c r="P25" s="15">
        <f t="shared" si="8"/>
        <v>9999</v>
      </c>
      <c r="Q25" s="15">
        <f t="shared" si="9"/>
        <v>9999</v>
      </c>
      <c r="R25" s="15">
        <f t="shared" si="10"/>
        <v>9999</v>
      </c>
      <c r="S25" s="15">
        <f t="shared" si="11"/>
        <v>9999</v>
      </c>
      <c r="T25" s="16">
        <f t="shared" si="12"/>
        <v>1000</v>
      </c>
      <c r="U25" s="16">
        <f t="shared" si="13"/>
        <v>1000</v>
      </c>
      <c r="V25" s="16">
        <f t="shared" si="14"/>
        <v>1</v>
      </c>
      <c r="W25" s="10">
        <f t="shared" si="15"/>
        <v>99999</v>
      </c>
      <c r="X25" s="10">
        <f t="shared" si="16"/>
        <v>1001</v>
      </c>
      <c r="Y25" s="10">
        <f t="shared" si="17"/>
        <v>58</v>
      </c>
      <c r="Z25" s="10">
        <f t="shared" si="18"/>
        <v>1</v>
      </c>
      <c r="AA25" s="10">
        <f t="shared" si="31"/>
        <v>99999.000025</v>
      </c>
      <c r="AB25" s="10">
        <f t="shared" si="31"/>
        <v>1001.000025</v>
      </c>
      <c r="AC25" s="10">
        <f t="shared" si="19"/>
        <v>67</v>
      </c>
      <c r="AD25" s="10">
        <f t="shared" si="20"/>
        <v>10</v>
      </c>
      <c r="AE25" s="10">
        <f t="shared" si="21"/>
        <v>99999.000025</v>
      </c>
      <c r="AF25" s="10">
        <f t="shared" si="22"/>
        <v>1001.000025</v>
      </c>
      <c r="AG25" s="10">
        <f t="shared" si="23"/>
        <v>67</v>
      </c>
      <c r="AH25" s="10">
        <f t="shared" si="24"/>
        <v>10</v>
      </c>
      <c r="AI25" s="5">
        <v>7</v>
      </c>
      <c r="AJ25" s="5">
        <f t="shared" si="29"/>
        <v>1</v>
      </c>
      <c r="AK25" s="5" t="str">
        <f t="shared" si="29"/>
        <v>Polová Nikola</v>
      </c>
      <c r="AL25" s="17" t="str">
        <f t="shared" si="29"/>
        <v>Litovany</v>
      </c>
      <c r="AM25" s="18">
        <f t="shared" si="28"/>
        <v>0</v>
      </c>
      <c r="AN25" s="18">
        <f t="shared" si="30"/>
        <v>0</v>
      </c>
    </row>
    <row r="26" spans="1:40" s="5" customFormat="1" ht="12.75">
      <c r="A26" s="5">
        <f t="shared" si="4"/>
        <v>999</v>
      </c>
      <c r="B26" s="5">
        <f t="shared" si="5"/>
        <v>11</v>
      </c>
      <c r="C26" s="5">
        <f t="shared" si="0"/>
        <v>999</v>
      </c>
      <c r="D26" s="5">
        <f t="shared" si="6"/>
        <v>11</v>
      </c>
      <c r="E26" s="41">
        <f t="shared" si="7"/>
        <v>1</v>
      </c>
      <c r="F26" s="42">
        <v>23</v>
      </c>
      <c r="G26" s="43">
        <v>13632</v>
      </c>
      <c r="H26" s="44" t="s">
        <v>74</v>
      </c>
      <c r="I26" s="43">
        <v>1996</v>
      </c>
      <c r="J26" s="44" t="s">
        <v>75</v>
      </c>
      <c r="K26" s="47"/>
      <c r="L26" s="45"/>
      <c r="M26" s="46">
        <f t="shared" si="1"/>
        <v>0</v>
      </c>
      <c r="N26" s="48" t="str">
        <f t="shared" si="2"/>
        <v>m</v>
      </c>
      <c r="O26" s="9"/>
      <c r="P26" s="15">
        <f t="shared" si="8"/>
        <v>9999</v>
      </c>
      <c r="Q26" s="15">
        <f t="shared" si="9"/>
        <v>9999</v>
      </c>
      <c r="R26" s="15">
        <f t="shared" si="10"/>
        <v>9999</v>
      </c>
      <c r="S26" s="15">
        <f t="shared" si="11"/>
        <v>9999</v>
      </c>
      <c r="T26" s="16">
        <f t="shared" si="12"/>
        <v>1000</v>
      </c>
      <c r="U26" s="16">
        <f t="shared" si="13"/>
        <v>1000</v>
      </c>
      <c r="V26" s="16">
        <f t="shared" si="14"/>
        <v>1</v>
      </c>
      <c r="W26" s="10">
        <f t="shared" si="15"/>
        <v>99999</v>
      </c>
      <c r="X26" s="10">
        <f t="shared" si="16"/>
        <v>1001</v>
      </c>
      <c r="Y26" s="10">
        <f t="shared" si="17"/>
        <v>58</v>
      </c>
      <c r="Z26" s="10">
        <f t="shared" si="18"/>
        <v>1</v>
      </c>
      <c r="AA26" s="10">
        <f t="shared" si="31"/>
        <v>99999.000026</v>
      </c>
      <c r="AB26" s="10">
        <f t="shared" si="31"/>
        <v>1001.000026</v>
      </c>
      <c r="AC26" s="10">
        <f t="shared" si="19"/>
        <v>68</v>
      </c>
      <c r="AD26" s="10">
        <f t="shared" si="20"/>
        <v>11</v>
      </c>
      <c r="AE26" s="10">
        <f t="shared" si="21"/>
        <v>99999.000026</v>
      </c>
      <c r="AF26" s="10">
        <f t="shared" si="22"/>
        <v>1001.000026</v>
      </c>
      <c r="AG26" s="10">
        <f t="shared" si="23"/>
        <v>68</v>
      </c>
      <c r="AH26" s="10">
        <f t="shared" si="24"/>
        <v>11</v>
      </c>
      <c r="AI26" s="5">
        <v>8</v>
      </c>
      <c r="AJ26" s="5">
        <f t="shared" si="29"/>
        <v>1</v>
      </c>
      <c r="AK26" s="5" t="str">
        <f t="shared" si="29"/>
        <v>Klvaňová Dominika</v>
      </c>
      <c r="AL26" s="17" t="str">
        <f t="shared" si="29"/>
        <v>Oznice</v>
      </c>
      <c r="AM26" s="18">
        <f t="shared" si="28"/>
        <v>0</v>
      </c>
      <c r="AN26" s="18">
        <f t="shared" si="30"/>
        <v>0</v>
      </c>
    </row>
    <row r="27" spans="1:40" s="5" customFormat="1" ht="13.5" thickBot="1">
      <c r="A27" s="5">
        <f t="shared" si="4"/>
        <v>10</v>
      </c>
      <c r="B27" s="5">
        <f t="shared" si="5"/>
        <v>999</v>
      </c>
      <c r="C27" s="5">
        <f t="shared" si="0"/>
        <v>10</v>
      </c>
      <c r="D27" s="5">
        <f t="shared" si="6"/>
        <v>999</v>
      </c>
      <c r="E27" s="33">
        <f t="shared" si="7"/>
        <v>1</v>
      </c>
      <c r="F27" s="34">
        <v>24</v>
      </c>
      <c r="G27" s="35">
        <v>25002</v>
      </c>
      <c r="H27" s="36" t="s">
        <v>76</v>
      </c>
      <c r="I27" s="35">
        <v>2001</v>
      </c>
      <c r="J27" s="36" t="s">
        <v>77</v>
      </c>
      <c r="K27" s="37"/>
      <c r="L27" s="38"/>
      <c r="M27" s="39">
        <f t="shared" si="1"/>
        <v>0</v>
      </c>
      <c r="N27" s="40" t="str">
        <f t="shared" si="2"/>
        <v>s</v>
      </c>
      <c r="O27" s="9"/>
      <c r="P27" s="15">
        <f t="shared" si="8"/>
        <v>9999</v>
      </c>
      <c r="Q27" s="15">
        <f t="shared" si="9"/>
        <v>9999</v>
      </c>
      <c r="R27" s="15">
        <f t="shared" si="10"/>
        <v>9999</v>
      </c>
      <c r="S27" s="15">
        <f t="shared" si="11"/>
        <v>9999</v>
      </c>
      <c r="T27" s="16">
        <f t="shared" si="12"/>
        <v>1000</v>
      </c>
      <c r="U27" s="16">
        <f t="shared" si="13"/>
        <v>1000</v>
      </c>
      <c r="V27" s="16">
        <f t="shared" si="14"/>
        <v>1</v>
      </c>
      <c r="W27" s="10">
        <f t="shared" si="15"/>
        <v>1001</v>
      </c>
      <c r="X27" s="10">
        <f t="shared" si="16"/>
        <v>99999</v>
      </c>
      <c r="Y27" s="10">
        <f t="shared" si="17"/>
        <v>1</v>
      </c>
      <c r="Z27" s="10">
        <f t="shared" si="18"/>
        <v>52</v>
      </c>
      <c r="AA27" s="10">
        <f t="shared" si="31"/>
        <v>1001.000027</v>
      </c>
      <c r="AB27" s="10">
        <f t="shared" si="31"/>
        <v>99999.000027</v>
      </c>
      <c r="AC27" s="10">
        <f t="shared" si="19"/>
        <v>10</v>
      </c>
      <c r="AD27" s="10">
        <f t="shared" si="20"/>
        <v>61</v>
      </c>
      <c r="AE27" s="10">
        <f t="shared" si="21"/>
        <v>1001.000027</v>
      </c>
      <c r="AF27" s="10">
        <f t="shared" si="22"/>
        <v>99999.000027</v>
      </c>
      <c r="AG27" s="10">
        <f t="shared" si="23"/>
        <v>10</v>
      </c>
      <c r="AH27" s="10">
        <f t="shared" si="24"/>
        <v>61</v>
      </c>
      <c r="AI27" s="5">
        <v>9</v>
      </c>
      <c r="AJ27" s="5">
        <f t="shared" si="29"/>
        <v>1</v>
      </c>
      <c r="AK27" s="5" t="str">
        <f t="shared" si="29"/>
        <v>Tichá Aneta</v>
      </c>
      <c r="AL27" s="17" t="str">
        <f t="shared" si="29"/>
        <v>Petrovice</v>
      </c>
      <c r="AM27" s="17">
        <f t="shared" si="28"/>
        <v>0</v>
      </c>
      <c r="AN27" s="18">
        <f t="shared" si="30"/>
        <v>0</v>
      </c>
    </row>
    <row r="28" spans="1:40" s="5" customFormat="1" ht="12.75">
      <c r="A28" s="5">
        <f t="shared" si="4"/>
        <v>11</v>
      </c>
      <c r="B28" s="5">
        <f t="shared" si="5"/>
        <v>999</v>
      </c>
      <c r="C28" s="5">
        <f t="shared" si="0"/>
        <v>11</v>
      </c>
      <c r="D28" s="5">
        <f t="shared" si="6"/>
        <v>999</v>
      </c>
      <c r="E28" s="25">
        <f t="shared" si="7"/>
        <v>1</v>
      </c>
      <c r="F28" s="92">
        <v>25</v>
      </c>
      <c r="G28" s="93">
        <v>18942</v>
      </c>
      <c r="H28" s="94" t="s">
        <v>143</v>
      </c>
      <c r="I28" s="93">
        <v>2002</v>
      </c>
      <c r="J28" s="94" t="s">
        <v>95</v>
      </c>
      <c r="K28" s="29"/>
      <c r="L28" s="30"/>
      <c r="M28" s="31">
        <f t="shared" si="1"/>
        <v>0</v>
      </c>
      <c r="N28" s="32" t="str">
        <f t="shared" si="2"/>
        <v>s</v>
      </c>
      <c r="O28" s="9"/>
      <c r="P28" s="15">
        <f t="shared" si="8"/>
        <v>9999</v>
      </c>
      <c r="Q28" s="15">
        <f t="shared" si="9"/>
        <v>9999</v>
      </c>
      <c r="R28" s="15">
        <f t="shared" si="10"/>
        <v>9999</v>
      </c>
      <c r="S28" s="15">
        <f t="shared" si="11"/>
        <v>9999</v>
      </c>
      <c r="T28" s="16">
        <f t="shared" si="12"/>
        <v>1000</v>
      </c>
      <c r="U28" s="16">
        <f t="shared" si="13"/>
        <v>1000</v>
      </c>
      <c r="V28" s="16">
        <f t="shared" si="14"/>
        <v>1</v>
      </c>
      <c r="W28" s="10">
        <f t="shared" si="15"/>
        <v>1001</v>
      </c>
      <c r="X28" s="10">
        <f t="shared" si="16"/>
        <v>99999</v>
      </c>
      <c r="Y28" s="10">
        <f t="shared" si="17"/>
        <v>1</v>
      </c>
      <c r="Z28" s="10">
        <f t="shared" si="18"/>
        <v>52</v>
      </c>
      <c r="AA28" s="10">
        <f t="shared" si="31"/>
        <v>1001.000028</v>
      </c>
      <c r="AB28" s="10">
        <f t="shared" si="31"/>
        <v>99999.000028</v>
      </c>
      <c r="AC28" s="10">
        <f t="shared" si="19"/>
        <v>11</v>
      </c>
      <c r="AD28" s="10">
        <f t="shared" si="20"/>
        <v>62</v>
      </c>
      <c r="AE28" s="10">
        <f t="shared" si="21"/>
        <v>1001.000028</v>
      </c>
      <c r="AF28" s="10">
        <f t="shared" si="22"/>
        <v>99999.000028</v>
      </c>
      <c r="AG28" s="10">
        <f t="shared" si="23"/>
        <v>11</v>
      </c>
      <c r="AH28" s="10">
        <f t="shared" si="24"/>
        <v>62</v>
      </c>
      <c r="AI28" s="5">
        <v>10</v>
      </c>
      <c r="AJ28" s="5">
        <f t="shared" si="29"/>
        <v>1</v>
      </c>
      <c r="AK28" s="5" t="str">
        <f t="shared" si="29"/>
        <v>Krampotová Simona</v>
      </c>
      <c r="AL28" s="17" t="str">
        <f t="shared" si="29"/>
        <v>Semetín</v>
      </c>
      <c r="AM28" s="17">
        <f t="shared" si="28"/>
        <v>0</v>
      </c>
      <c r="AN28" s="18">
        <f t="shared" si="30"/>
        <v>0</v>
      </c>
    </row>
    <row r="29" spans="1:34" s="5" customFormat="1" ht="12.75">
      <c r="A29" s="5">
        <f t="shared" si="4"/>
        <v>999</v>
      </c>
      <c r="B29" s="5">
        <f t="shared" si="5"/>
        <v>12</v>
      </c>
      <c r="C29" s="5">
        <f t="shared" si="0"/>
        <v>999</v>
      </c>
      <c r="D29" s="5">
        <f t="shared" si="6"/>
        <v>12</v>
      </c>
      <c r="E29" s="41">
        <f t="shared" si="7"/>
        <v>1</v>
      </c>
      <c r="F29" s="42">
        <v>26</v>
      </c>
      <c r="G29" s="43">
        <v>21932</v>
      </c>
      <c r="H29" s="44" t="s">
        <v>147</v>
      </c>
      <c r="I29" s="43">
        <v>1988</v>
      </c>
      <c r="J29" s="44" t="s">
        <v>124</v>
      </c>
      <c r="K29" s="47"/>
      <c r="L29" s="45"/>
      <c r="M29" s="46">
        <f t="shared" si="1"/>
        <v>0</v>
      </c>
      <c r="N29" s="48" t="str">
        <f t="shared" si="2"/>
        <v>m</v>
      </c>
      <c r="O29" s="9"/>
      <c r="P29" s="15">
        <f t="shared" si="8"/>
        <v>9999</v>
      </c>
      <c r="Q29" s="15">
        <f t="shared" si="9"/>
        <v>9999</v>
      </c>
      <c r="R29" s="15">
        <f t="shared" si="10"/>
        <v>9999</v>
      </c>
      <c r="S29" s="15">
        <f t="shared" si="11"/>
        <v>9999</v>
      </c>
      <c r="T29" s="16">
        <f t="shared" si="12"/>
        <v>1000</v>
      </c>
      <c r="U29" s="16">
        <f t="shared" si="13"/>
        <v>1000</v>
      </c>
      <c r="V29" s="16">
        <f t="shared" si="14"/>
        <v>1</v>
      </c>
      <c r="W29" s="10">
        <f t="shared" si="15"/>
        <v>99999</v>
      </c>
      <c r="X29" s="10">
        <f t="shared" si="16"/>
        <v>1001</v>
      </c>
      <c r="Y29" s="10">
        <f t="shared" si="17"/>
        <v>58</v>
      </c>
      <c r="Z29" s="10">
        <f t="shared" si="18"/>
        <v>1</v>
      </c>
      <c r="AA29" s="10">
        <f t="shared" si="31"/>
        <v>99999.000029</v>
      </c>
      <c r="AB29" s="10">
        <f t="shared" si="31"/>
        <v>1001.000029</v>
      </c>
      <c r="AC29" s="10">
        <f t="shared" si="19"/>
        <v>69</v>
      </c>
      <c r="AD29" s="10">
        <f t="shared" si="20"/>
        <v>12</v>
      </c>
      <c r="AE29" s="10">
        <f t="shared" si="21"/>
        <v>99999.000029</v>
      </c>
      <c r="AF29" s="10">
        <f t="shared" si="22"/>
        <v>1001.000029</v>
      </c>
      <c r="AG29" s="10">
        <f t="shared" si="23"/>
        <v>69</v>
      </c>
      <c r="AH29" s="10">
        <f t="shared" si="24"/>
        <v>12</v>
      </c>
    </row>
    <row r="30" spans="1:34" s="5" customFormat="1" ht="13.5" thickBot="1">
      <c r="A30" s="5">
        <f t="shared" si="4"/>
        <v>12</v>
      </c>
      <c r="B30" s="5">
        <f t="shared" si="5"/>
        <v>999</v>
      </c>
      <c r="C30" s="5">
        <f t="shared" si="0"/>
        <v>12</v>
      </c>
      <c r="D30" s="5">
        <f t="shared" si="6"/>
        <v>999</v>
      </c>
      <c r="E30" s="33">
        <f t="shared" si="7"/>
        <v>1</v>
      </c>
      <c r="F30" s="34">
        <v>27</v>
      </c>
      <c r="G30" s="35">
        <v>31272</v>
      </c>
      <c r="H30" s="36" t="s">
        <v>151</v>
      </c>
      <c r="I30" s="35">
        <v>2002</v>
      </c>
      <c r="J30" s="36" t="s">
        <v>47</v>
      </c>
      <c r="K30" s="37"/>
      <c r="L30" s="38"/>
      <c r="M30" s="39">
        <f t="shared" si="1"/>
        <v>0</v>
      </c>
      <c r="N30" s="40" t="str">
        <f t="shared" si="2"/>
        <v>s</v>
      </c>
      <c r="O30" s="9"/>
      <c r="P30" s="15">
        <f t="shared" si="8"/>
        <v>9999</v>
      </c>
      <c r="Q30" s="15">
        <f t="shared" si="9"/>
        <v>9999</v>
      </c>
      <c r="R30" s="15">
        <f t="shared" si="10"/>
        <v>9999</v>
      </c>
      <c r="S30" s="15">
        <f t="shared" si="11"/>
        <v>9999</v>
      </c>
      <c r="T30" s="16">
        <f t="shared" si="12"/>
        <v>1000</v>
      </c>
      <c r="U30" s="16">
        <f t="shared" si="13"/>
        <v>1000</v>
      </c>
      <c r="V30" s="16">
        <f t="shared" si="14"/>
        <v>1</v>
      </c>
      <c r="W30" s="10">
        <f t="shared" si="15"/>
        <v>1001</v>
      </c>
      <c r="X30" s="10">
        <f t="shared" si="16"/>
        <v>99999</v>
      </c>
      <c r="Y30" s="10">
        <f t="shared" si="17"/>
        <v>1</v>
      </c>
      <c r="Z30" s="10">
        <f t="shared" si="18"/>
        <v>52</v>
      </c>
      <c r="AA30" s="10">
        <f t="shared" si="31"/>
        <v>1001.00003</v>
      </c>
      <c r="AB30" s="10">
        <f t="shared" si="31"/>
        <v>99999.00003</v>
      </c>
      <c r="AC30" s="10">
        <f t="shared" si="19"/>
        <v>12</v>
      </c>
      <c r="AD30" s="10">
        <f t="shared" si="20"/>
        <v>63</v>
      </c>
      <c r="AE30" s="10">
        <f t="shared" si="21"/>
        <v>1001.00003</v>
      </c>
      <c r="AF30" s="10">
        <f t="shared" si="22"/>
        <v>99999.00003</v>
      </c>
      <c r="AG30" s="10">
        <f t="shared" si="23"/>
        <v>12</v>
      </c>
      <c r="AH30" s="10">
        <f t="shared" si="24"/>
        <v>63</v>
      </c>
    </row>
    <row r="31" spans="1:34" s="5" customFormat="1" ht="12.75">
      <c r="A31" s="5">
        <f t="shared" si="4"/>
        <v>999</v>
      </c>
      <c r="B31" s="5">
        <f t="shared" si="5"/>
        <v>13</v>
      </c>
      <c r="C31" s="5">
        <f t="shared" si="0"/>
        <v>999</v>
      </c>
      <c r="D31" s="5">
        <f t="shared" si="6"/>
        <v>13</v>
      </c>
      <c r="E31" s="25">
        <f t="shared" si="7"/>
        <v>1</v>
      </c>
      <c r="F31" s="51">
        <v>28</v>
      </c>
      <c r="G31" s="27">
        <v>41012</v>
      </c>
      <c r="H31" s="28" t="s">
        <v>78</v>
      </c>
      <c r="I31" s="27">
        <v>2000</v>
      </c>
      <c r="J31" s="28" t="s">
        <v>79</v>
      </c>
      <c r="K31" s="29"/>
      <c r="L31" s="30"/>
      <c r="M31" s="31">
        <f t="shared" si="1"/>
        <v>0</v>
      </c>
      <c r="N31" s="32" t="str">
        <f t="shared" si="2"/>
        <v>m</v>
      </c>
      <c r="O31" s="9"/>
      <c r="P31" s="15">
        <f t="shared" si="8"/>
        <v>9999</v>
      </c>
      <c r="Q31" s="15">
        <f t="shared" si="9"/>
        <v>9999</v>
      </c>
      <c r="R31" s="15">
        <f t="shared" si="10"/>
        <v>9999</v>
      </c>
      <c r="S31" s="15">
        <f t="shared" si="11"/>
        <v>9999</v>
      </c>
      <c r="T31" s="16">
        <f t="shared" si="12"/>
        <v>1000</v>
      </c>
      <c r="U31" s="16">
        <f t="shared" si="13"/>
        <v>1000</v>
      </c>
      <c r="V31" s="16">
        <f t="shared" si="14"/>
        <v>1</v>
      </c>
      <c r="W31" s="10">
        <f t="shared" si="15"/>
        <v>99999</v>
      </c>
      <c r="X31" s="10">
        <f t="shared" si="16"/>
        <v>1001</v>
      </c>
      <c r="Y31" s="10">
        <f t="shared" si="17"/>
        <v>58</v>
      </c>
      <c r="Z31" s="10">
        <f t="shared" si="18"/>
        <v>1</v>
      </c>
      <c r="AA31" s="10">
        <f t="shared" si="31"/>
        <v>99999.000031</v>
      </c>
      <c r="AB31" s="10">
        <f t="shared" si="31"/>
        <v>1001.000031</v>
      </c>
      <c r="AC31" s="10">
        <f t="shared" si="19"/>
        <v>70</v>
      </c>
      <c r="AD31" s="10">
        <f t="shared" si="20"/>
        <v>13</v>
      </c>
      <c r="AE31" s="10">
        <f t="shared" si="21"/>
        <v>99999.000031</v>
      </c>
      <c r="AF31" s="10">
        <f t="shared" si="22"/>
        <v>1001.000031</v>
      </c>
      <c r="AG31" s="10">
        <f t="shared" si="23"/>
        <v>70</v>
      </c>
      <c r="AH31" s="10">
        <f t="shared" si="24"/>
        <v>13</v>
      </c>
    </row>
    <row r="32" spans="1:34" s="5" customFormat="1" ht="12.75">
      <c r="A32" s="5">
        <f t="shared" si="4"/>
        <v>13</v>
      </c>
      <c r="B32" s="5">
        <f t="shared" si="5"/>
        <v>999</v>
      </c>
      <c r="C32" s="5">
        <f t="shared" si="0"/>
        <v>13</v>
      </c>
      <c r="D32" s="5">
        <f t="shared" si="6"/>
        <v>999</v>
      </c>
      <c r="E32" s="41">
        <f t="shared" si="7"/>
        <v>1</v>
      </c>
      <c r="F32" s="50">
        <v>29</v>
      </c>
      <c r="G32" s="43">
        <v>31582</v>
      </c>
      <c r="H32" s="44" t="s">
        <v>80</v>
      </c>
      <c r="I32" s="43">
        <v>2002</v>
      </c>
      <c r="J32" s="44" t="s">
        <v>81</v>
      </c>
      <c r="K32" s="47"/>
      <c r="L32" s="45"/>
      <c r="M32" s="46">
        <f t="shared" si="1"/>
        <v>0</v>
      </c>
      <c r="N32" s="48" t="str">
        <f t="shared" si="2"/>
        <v>s</v>
      </c>
      <c r="O32" s="9"/>
      <c r="P32" s="15">
        <f t="shared" si="8"/>
        <v>9999</v>
      </c>
      <c r="Q32" s="15">
        <f t="shared" si="9"/>
        <v>9999</v>
      </c>
      <c r="R32" s="15">
        <f t="shared" si="10"/>
        <v>9999</v>
      </c>
      <c r="S32" s="15">
        <f t="shared" si="11"/>
        <v>9999</v>
      </c>
      <c r="T32" s="16">
        <f t="shared" si="12"/>
        <v>1000</v>
      </c>
      <c r="U32" s="16">
        <f t="shared" si="13"/>
        <v>1000</v>
      </c>
      <c r="V32" s="16">
        <f t="shared" si="14"/>
        <v>1</v>
      </c>
      <c r="W32" s="10">
        <f t="shared" si="15"/>
        <v>1001</v>
      </c>
      <c r="X32" s="10">
        <f t="shared" si="16"/>
        <v>99999</v>
      </c>
      <c r="Y32" s="10">
        <f t="shared" si="17"/>
        <v>1</v>
      </c>
      <c r="Z32" s="10">
        <f t="shared" si="18"/>
        <v>52</v>
      </c>
      <c r="AA32" s="10">
        <f t="shared" si="31"/>
        <v>1001.000032</v>
      </c>
      <c r="AB32" s="10">
        <f t="shared" si="31"/>
        <v>99999.000032</v>
      </c>
      <c r="AC32" s="10">
        <f t="shared" si="19"/>
        <v>13</v>
      </c>
      <c r="AD32" s="10">
        <f t="shared" si="20"/>
        <v>64</v>
      </c>
      <c r="AE32" s="10">
        <f t="shared" si="21"/>
        <v>1001.000032</v>
      </c>
      <c r="AF32" s="10">
        <f t="shared" si="22"/>
        <v>99999.000032</v>
      </c>
      <c r="AG32" s="10">
        <f t="shared" si="23"/>
        <v>13</v>
      </c>
      <c r="AH32" s="10">
        <f t="shared" si="24"/>
        <v>64</v>
      </c>
    </row>
    <row r="33" spans="1:34" s="5" customFormat="1" ht="13.5" thickBot="1">
      <c r="A33" s="5">
        <f t="shared" si="4"/>
        <v>999</v>
      </c>
      <c r="B33" s="5">
        <f t="shared" si="5"/>
        <v>14</v>
      </c>
      <c r="C33" s="5">
        <f t="shared" si="0"/>
        <v>999</v>
      </c>
      <c r="D33" s="5">
        <f t="shared" si="6"/>
        <v>14</v>
      </c>
      <c r="E33" s="33">
        <f t="shared" si="7"/>
        <v>1</v>
      </c>
      <c r="F33" s="49">
        <v>30</v>
      </c>
      <c r="G33" s="35">
        <v>13642</v>
      </c>
      <c r="H33" s="36" t="s">
        <v>82</v>
      </c>
      <c r="I33" s="35">
        <v>1996</v>
      </c>
      <c r="J33" s="36" t="s">
        <v>83</v>
      </c>
      <c r="K33" s="37"/>
      <c r="L33" s="38"/>
      <c r="M33" s="39">
        <f t="shared" si="1"/>
        <v>0</v>
      </c>
      <c r="N33" s="40" t="str">
        <f t="shared" si="2"/>
        <v>m</v>
      </c>
      <c r="O33" s="9"/>
      <c r="P33" s="15">
        <f t="shared" si="8"/>
        <v>9999</v>
      </c>
      <c r="Q33" s="15">
        <f t="shared" si="9"/>
        <v>9999</v>
      </c>
      <c r="R33" s="15">
        <f t="shared" si="10"/>
        <v>9999</v>
      </c>
      <c r="S33" s="15">
        <f t="shared" si="11"/>
        <v>9999</v>
      </c>
      <c r="T33" s="16">
        <f t="shared" si="12"/>
        <v>1000</v>
      </c>
      <c r="U33" s="16">
        <f t="shared" si="13"/>
        <v>1000</v>
      </c>
      <c r="V33" s="16">
        <f t="shared" si="14"/>
        <v>1</v>
      </c>
      <c r="W33" s="10">
        <f t="shared" si="15"/>
        <v>99999</v>
      </c>
      <c r="X33" s="10">
        <f t="shared" si="16"/>
        <v>1001</v>
      </c>
      <c r="Y33" s="10">
        <f t="shared" si="17"/>
        <v>58</v>
      </c>
      <c r="Z33" s="10">
        <f t="shared" si="18"/>
        <v>1</v>
      </c>
      <c r="AA33" s="10">
        <f t="shared" si="31"/>
        <v>99999.000033</v>
      </c>
      <c r="AB33" s="10">
        <f t="shared" si="31"/>
        <v>1001.000033</v>
      </c>
      <c r="AC33" s="10">
        <f t="shared" si="19"/>
        <v>71</v>
      </c>
      <c r="AD33" s="10">
        <f t="shared" si="20"/>
        <v>14</v>
      </c>
      <c r="AE33" s="10">
        <f t="shared" si="21"/>
        <v>99999.000033</v>
      </c>
      <c r="AF33" s="10">
        <f t="shared" si="22"/>
        <v>1001.000033</v>
      </c>
      <c r="AG33" s="10">
        <f t="shared" si="23"/>
        <v>71</v>
      </c>
      <c r="AH33" s="10">
        <f t="shared" si="24"/>
        <v>14</v>
      </c>
    </row>
    <row r="34" spans="1:34" s="5" customFormat="1" ht="12.75">
      <c r="A34" s="5">
        <f t="shared" si="4"/>
        <v>14</v>
      </c>
      <c r="B34" s="5">
        <f t="shared" si="5"/>
        <v>999</v>
      </c>
      <c r="C34" s="5">
        <f t="shared" si="0"/>
        <v>14</v>
      </c>
      <c r="D34" s="5">
        <f t="shared" si="6"/>
        <v>999</v>
      </c>
      <c r="E34" s="25">
        <f t="shared" si="7"/>
        <v>1</v>
      </c>
      <c r="F34" s="26">
        <v>31</v>
      </c>
      <c r="G34" s="27">
        <v>35262</v>
      </c>
      <c r="H34" s="28" t="s">
        <v>84</v>
      </c>
      <c r="I34" s="27">
        <v>2001</v>
      </c>
      <c r="J34" s="28" t="s">
        <v>85</v>
      </c>
      <c r="K34" s="29"/>
      <c r="L34" s="30"/>
      <c r="M34" s="31">
        <f t="shared" si="1"/>
        <v>0</v>
      </c>
      <c r="N34" s="32" t="str">
        <f t="shared" si="2"/>
        <v>s</v>
      </c>
      <c r="O34" s="9"/>
      <c r="P34" s="15">
        <f t="shared" si="8"/>
        <v>9999</v>
      </c>
      <c r="Q34" s="15">
        <f t="shared" si="9"/>
        <v>9999</v>
      </c>
      <c r="R34" s="15">
        <f t="shared" si="10"/>
        <v>9999</v>
      </c>
      <c r="S34" s="15">
        <f t="shared" si="11"/>
        <v>9999</v>
      </c>
      <c r="T34" s="16">
        <f t="shared" si="12"/>
        <v>1000</v>
      </c>
      <c r="U34" s="16">
        <f t="shared" si="13"/>
        <v>1000</v>
      </c>
      <c r="V34" s="16">
        <f t="shared" si="14"/>
        <v>1</v>
      </c>
      <c r="W34" s="10">
        <f t="shared" si="15"/>
        <v>1001</v>
      </c>
      <c r="X34" s="10">
        <f t="shared" si="16"/>
        <v>99999</v>
      </c>
      <c r="Y34" s="10">
        <f t="shared" si="17"/>
        <v>1</v>
      </c>
      <c r="Z34" s="10">
        <f t="shared" si="18"/>
        <v>52</v>
      </c>
      <c r="AA34" s="10">
        <f t="shared" si="31"/>
        <v>1001.000034</v>
      </c>
      <c r="AB34" s="10">
        <f t="shared" si="31"/>
        <v>99999.000034</v>
      </c>
      <c r="AC34" s="10">
        <f t="shared" si="19"/>
        <v>14</v>
      </c>
      <c r="AD34" s="10">
        <f t="shared" si="20"/>
        <v>65</v>
      </c>
      <c r="AE34" s="10">
        <f t="shared" si="21"/>
        <v>1001.000034</v>
      </c>
      <c r="AF34" s="10">
        <f t="shared" si="22"/>
        <v>99999.000034</v>
      </c>
      <c r="AG34" s="10">
        <f t="shared" si="23"/>
        <v>14</v>
      </c>
      <c r="AH34" s="10">
        <f t="shared" si="24"/>
        <v>65</v>
      </c>
    </row>
    <row r="35" spans="1:34" s="5" customFormat="1" ht="12.75">
      <c r="A35" s="5">
        <f t="shared" si="4"/>
        <v>15</v>
      </c>
      <c r="B35" s="5">
        <f t="shared" si="5"/>
        <v>999</v>
      </c>
      <c r="C35" s="5">
        <f t="shared" si="0"/>
        <v>15</v>
      </c>
      <c r="D35" s="5">
        <f t="shared" si="6"/>
        <v>999</v>
      </c>
      <c r="E35" s="41">
        <f t="shared" si="7"/>
        <v>1</v>
      </c>
      <c r="F35" s="42">
        <v>32</v>
      </c>
      <c r="G35" s="43">
        <v>26162</v>
      </c>
      <c r="H35" s="44" t="s">
        <v>86</v>
      </c>
      <c r="I35" s="43">
        <v>2001</v>
      </c>
      <c r="J35" s="44" t="s">
        <v>87</v>
      </c>
      <c r="K35" s="47"/>
      <c r="L35" s="45"/>
      <c r="M35" s="46">
        <f t="shared" si="1"/>
        <v>0</v>
      </c>
      <c r="N35" s="48" t="str">
        <f t="shared" si="2"/>
        <v>s</v>
      </c>
      <c r="O35" s="9"/>
      <c r="P35" s="15">
        <f t="shared" si="8"/>
        <v>9999</v>
      </c>
      <c r="Q35" s="15">
        <f t="shared" si="9"/>
        <v>9999</v>
      </c>
      <c r="R35" s="15">
        <f t="shared" si="10"/>
        <v>9999</v>
      </c>
      <c r="S35" s="15">
        <f t="shared" si="11"/>
        <v>9999</v>
      </c>
      <c r="T35" s="16">
        <f t="shared" si="12"/>
        <v>1000</v>
      </c>
      <c r="U35" s="16">
        <f t="shared" si="13"/>
        <v>1000</v>
      </c>
      <c r="V35" s="16">
        <f t="shared" si="14"/>
        <v>1</v>
      </c>
      <c r="W35" s="10">
        <f t="shared" si="15"/>
        <v>1001</v>
      </c>
      <c r="X35" s="10">
        <f t="shared" si="16"/>
        <v>99999</v>
      </c>
      <c r="Y35" s="10">
        <f t="shared" si="17"/>
        <v>1</v>
      </c>
      <c r="Z35" s="10">
        <f t="shared" si="18"/>
        <v>52</v>
      </c>
      <c r="AA35" s="10">
        <f t="shared" si="31"/>
        <v>1001.000035</v>
      </c>
      <c r="AB35" s="10">
        <f t="shared" si="31"/>
        <v>99999.000035</v>
      </c>
      <c r="AC35" s="10">
        <f t="shared" si="19"/>
        <v>15</v>
      </c>
      <c r="AD35" s="10">
        <f t="shared" si="20"/>
        <v>66</v>
      </c>
      <c r="AE35" s="10">
        <f t="shared" si="21"/>
        <v>1001.000035</v>
      </c>
      <c r="AF35" s="10">
        <f t="shared" si="22"/>
        <v>99999.000035</v>
      </c>
      <c r="AG35" s="10">
        <f t="shared" si="23"/>
        <v>15</v>
      </c>
      <c r="AH35" s="10">
        <f t="shared" si="24"/>
        <v>66</v>
      </c>
    </row>
    <row r="36" spans="1:34" s="5" customFormat="1" ht="13.5" thickBot="1">
      <c r="A36" s="5">
        <f t="shared" si="4"/>
        <v>999</v>
      </c>
      <c r="B36" s="5">
        <f t="shared" si="5"/>
        <v>15</v>
      </c>
      <c r="C36" s="5">
        <f t="shared" si="0"/>
        <v>999</v>
      </c>
      <c r="D36" s="5">
        <f t="shared" si="6"/>
        <v>15</v>
      </c>
      <c r="E36" s="33">
        <f t="shared" si="7"/>
        <v>1</v>
      </c>
      <c r="F36" s="34">
        <v>33</v>
      </c>
      <c r="G36" s="35">
        <v>22452</v>
      </c>
      <c r="H36" s="36" t="s">
        <v>88</v>
      </c>
      <c r="I36" s="35">
        <v>1995</v>
      </c>
      <c r="J36" s="36" t="s">
        <v>89</v>
      </c>
      <c r="K36" s="37"/>
      <c r="L36" s="38"/>
      <c r="M36" s="39">
        <f t="shared" si="1"/>
        <v>0</v>
      </c>
      <c r="N36" s="40" t="str">
        <f t="shared" si="2"/>
        <v>m</v>
      </c>
      <c r="O36" s="9"/>
      <c r="P36" s="15">
        <f t="shared" si="8"/>
        <v>9999</v>
      </c>
      <c r="Q36" s="15">
        <f t="shared" si="9"/>
        <v>9999</v>
      </c>
      <c r="R36" s="15">
        <f t="shared" si="10"/>
        <v>9999</v>
      </c>
      <c r="S36" s="15">
        <f t="shared" si="11"/>
        <v>9999</v>
      </c>
      <c r="T36" s="16">
        <f t="shared" si="12"/>
        <v>1000</v>
      </c>
      <c r="U36" s="16">
        <f t="shared" si="13"/>
        <v>1000</v>
      </c>
      <c r="V36" s="16">
        <f t="shared" si="14"/>
        <v>1</v>
      </c>
      <c r="W36" s="10">
        <f t="shared" si="15"/>
        <v>99999</v>
      </c>
      <c r="X36" s="10">
        <f t="shared" si="16"/>
        <v>1001</v>
      </c>
      <c r="Y36" s="10">
        <f t="shared" si="17"/>
        <v>58</v>
      </c>
      <c r="Z36" s="10">
        <f t="shared" si="18"/>
        <v>1</v>
      </c>
      <c r="AA36" s="10">
        <f t="shared" si="31"/>
        <v>99999.000036</v>
      </c>
      <c r="AB36" s="10">
        <f t="shared" si="31"/>
        <v>1001.000036</v>
      </c>
      <c r="AC36" s="10">
        <f t="shared" si="19"/>
        <v>72</v>
      </c>
      <c r="AD36" s="10">
        <f t="shared" si="20"/>
        <v>15</v>
      </c>
      <c r="AE36" s="10">
        <f t="shared" si="21"/>
        <v>99999.000036</v>
      </c>
      <c r="AF36" s="10">
        <f t="shared" si="22"/>
        <v>1001.000036</v>
      </c>
      <c r="AG36" s="10">
        <f t="shared" si="23"/>
        <v>72</v>
      </c>
      <c r="AH36" s="10">
        <f t="shared" si="24"/>
        <v>15</v>
      </c>
    </row>
    <row r="37" spans="1:34" s="5" customFormat="1" ht="12.75">
      <c r="A37" s="5">
        <f t="shared" si="4"/>
        <v>999</v>
      </c>
      <c r="B37" s="5">
        <f t="shared" si="5"/>
        <v>16</v>
      </c>
      <c r="C37" s="5">
        <f t="shared" si="0"/>
        <v>999</v>
      </c>
      <c r="D37" s="5">
        <f t="shared" si="6"/>
        <v>16</v>
      </c>
      <c r="E37" s="25">
        <f t="shared" si="7"/>
        <v>1</v>
      </c>
      <c r="F37" s="26">
        <v>34</v>
      </c>
      <c r="G37" s="27">
        <v>29602</v>
      </c>
      <c r="H37" s="28" t="s">
        <v>90</v>
      </c>
      <c r="I37" s="27">
        <v>2000</v>
      </c>
      <c r="J37" s="28" t="s">
        <v>91</v>
      </c>
      <c r="K37" s="29"/>
      <c r="L37" s="30"/>
      <c r="M37" s="31">
        <f t="shared" si="1"/>
        <v>0</v>
      </c>
      <c r="N37" s="32" t="str">
        <f t="shared" si="2"/>
        <v>m</v>
      </c>
      <c r="O37" s="9"/>
      <c r="P37" s="15">
        <f t="shared" si="8"/>
        <v>9999</v>
      </c>
      <c r="Q37" s="15">
        <f t="shared" si="9"/>
        <v>9999</v>
      </c>
      <c r="R37" s="15">
        <f t="shared" si="10"/>
        <v>9999</v>
      </c>
      <c r="S37" s="15">
        <f t="shared" si="11"/>
        <v>9999</v>
      </c>
      <c r="T37" s="16">
        <f t="shared" si="12"/>
        <v>1000</v>
      </c>
      <c r="U37" s="16">
        <f t="shared" si="13"/>
        <v>1000</v>
      </c>
      <c r="V37" s="16">
        <f t="shared" si="14"/>
        <v>1</v>
      </c>
      <c r="W37" s="10">
        <f t="shared" si="15"/>
        <v>99999</v>
      </c>
      <c r="X37" s="10">
        <f t="shared" si="16"/>
        <v>1001</v>
      </c>
      <c r="Y37" s="10">
        <f t="shared" si="17"/>
        <v>58</v>
      </c>
      <c r="Z37" s="10">
        <f t="shared" si="18"/>
        <v>1</v>
      </c>
      <c r="AA37" s="10">
        <f t="shared" si="31"/>
        <v>99999.000037</v>
      </c>
      <c r="AB37" s="10">
        <f t="shared" si="31"/>
        <v>1001.000037</v>
      </c>
      <c r="AC37" s="10">
        <f t="shared" si="19"/>
        <v>73</v>
      </c>
      <c r="AD37" s="10">
        <f t="shared" si="20"/>
        <v>16</v>
      </c>
      <c r="AE37" s="10">
        <f t="shared" si="21"/>
        <v>99999.000037</v>
      </c>
      <c r="AF37" s="10">
        <f t="shared" si="22"/>
        <v>1001.000037</v>
      </c>
      <c r="AG37" s="10">
        <f t="shared" si="23"/>
        <v>73</v>
      </c>
      <c r="AH37" s="10">
        <f t="shared" si="24"/>
        <v>16</v>
      </c>
    </row>
    <row r="38" spans="1:34" s="5" customFormat="1" ht="12.75">
      <c r="A38" s="5">
        <f t="shared" si="4"/>
        <v>999</v>
      </c>
      <c r="B38" s="5">
        <f t="shared" si="5"/>
        <v>17</v>
      </c>
      <c r="C38" s="5">
        <f t="shared" si="0"/>
        <v>999</v>
      </c>
      <c r="D38" s="5">
        <f t="shared" si="6"/>
        <v>17</v>
      </c>
      <c r="E38" s="41">
        <f t="shared" si="7"/>
        <v>1</v>
      </c>
      <c r="F38" s="42">
        <v>35</v>
      </c>
      <c r="G38" s="43">
        <v>35002</v>
      </c>
      <c r="H38" s="44" t="s">
        <v>92</v>
      </c>
      <c r="I38" s="43">
        <v>2000</v>
      </c>
      <c r="J38" s="44" t="s">
        <v>93</v>
      </c>
      <c r="K38" s="47"/>
      <c r="L38" s="45"/>
      <c r="M38" s="46">
        <f t="shared" si="1"/>
        <v>0</v>
      </c>
      <c r="N38" s="48" t="str">
        <f t="shared" si="2"/>
        <v>m</v>
      </c>
      <c r="O38" s="9"/>
      <c r="P38" s="15">
        <f t="shared" si="8"/>
        <v>9999</v>
      </c>
      <c r="Q38" s="15">
        <f t="shared" si="9"/>
        <v>9999</v>
      </c>
      <c r="R38" s="15">
        <f t="shared" si="10"/>
        <v>9999</v>
      </c>
      <c r="S38" s="15">
        <f t="shared" si="11"/>
        <v>9999</v>
      </c>
      <c r="T38" s="16">
        <f t="shared" si="12"/>
        <v>1000</v>
      </c>
      <c r="U38" s="16">
        <f t="shared" si="13"/>
        <v>1000</v>
      </c>
      <c r="V38" s="16">
        <f t="shared" si="14"/>
        <v>1</v>
      </c>
      <c r="W38" s="10">
        <f t="shared" si="15"/>
        <v>99999</v>
      </c>
      <c r="X38" s="10">
        <f t="shared" si="16"/>
        <v>1001</v>
      </c>
      <c r="Y38" s="10">
        <f t="shared" si="17"/>
        <v>58</v>
      </c>
      <c r="Z38" s="10">
        <f t="shared" si="18"/>
        <v>1</v>
      </c>
      <c r="AA38" s="10">
        <f t="shared" si="31"/>
        <v>99999.000038</v>
      </c>
      <c r="AB38" s="10">
        <f t="shared" si="31"/>
        <v>1001.000038</v>
      </c>
      <c r="AC38" s="10">
        <f t="shared" si="19"/>
        <v>74</v>
      </c>
      <c r="AD38" s="10">
        <f t="shared" si="20"/>
        <v>17</v>
      </c>
      <c r="AE38" s="10">
        <f t="shared" si="21"/>
        <v>99999.000038</v>
      </c>
      <c r="AF38" s="10">
        <f t="shared" si="22"/>
        <v>1001.000038</v>
      </c>
      <c r="AG38" s="10">
        <f t="shared" si="23"/>
        <v>74</v>
      </c>
      <c r="AH38" s="10">
        <f t="shared" si="24"/>
        <v>17</v>
      </c>
    </row>
    <row r="39" spans="1:34" s="5" customFormat="1" ht="13.5" thickBot="1">
      <c r="A39" s="5">
        <f t="shared" si="4"/>
        <v>16</v>
      </c>
      <c r="B39" s="5">
        <f t="shared" si="5"/>
        <v>999</v>
      </c>
      <c r="C39" s="5">
        <f t="shared" si="0"/>
        <v>16</v>
      </c>
      <c r="D39" s="5">
        <f t="shared" si="6"/>
        <v>999</v>
      </c>
      <c r="E39" s="33">
        <f t="shared" si="7"/>
        <v>1</v>
      </c>
      <c r="F39" s="34">
        <v>36</v>
      </c>
      <c r="G39" s="35">
        <v>18932</v>
      </c>
      <c r="H39" s="36" t="s">
        <v>94</v>
      </c>
      <c r="I39" s="35">
        <v>2001</v>
      </c>
      <c r="J39" s="36" t="s">
        <v>95</v>
      </c>
      <c r="K39" s="37"/>
      <c r="L39" s="38"/>
      <c r="M39" s="39">
        <f t="shared" si="1"/>
        <v>0</v>
      </c>
      <c r="N39" s="40" t="str">
        <f t="shared" si="2"/>
        <v>s</v>
      </c>
      <c r="O39" s="9"/>
      <c r="P39" s="15">
        <f t="shared" si="8"/>
        <v>9999</v>
      </c>
      <c r="Q39" s="15">
        <f t="shared" si="9"/>
        <v>9999</v>
      </c>
      <c r="R39" s="15">
        <f t="shared" si="10"/>
        <v>9999</v>
      </c>
      <c r="S39" s="15">
        <f t="shared" si="11"/>
        <v>9999</v>
      </c>
      <c r="T39" s="16">
        <f t="shared" si="12"/>
        <v>1000</v>
      </c>
      <c r="U39" s="16">
        <f t="shared" si="13"/>
        <v>1000</v>
      </c>
      <c r="V39" s="16">
        <f t="shared" si="14"/>
        <v>1</v>
      </c>
      <c r="W39" s="10">
        <f t="shared" si="15"/>
        <v>1001</v>
      </c>
      <c r="X39" s="10">
        <f t="shared" si="16"/>
        <v>99999</v>
      </c>
      <c r="Y39" s="10">
        <f t="shared" si="17"/>
        <v>1</v>
      </c>
      <c r="Z39" s="10">
        <f t="shared" si="18"/>
        <v>52</v>
      </c>
      <c r="AA39" s="10">
        <f t="shared" si="31"/>
        <v>1001.000039</v>
      </c>
      <c r="AB39" s="10">
        <f t="shared" si="31"/>
        <v>99999.000039</v>
      </c>
      <c r="AC39" s="10">
        <f t="shared" si="19"/>
        <v>16</v>
      </c>
      <c r="AD39" s="10">
        <f t="shared" si="20"/>
        <v>67</v>
      </c>
      <c r="AE39" s="10">
        <f t="shared" si="21"/>
        <v>1001.000039</v>
      </c>
      <c r="AF39" s="10">
        <f t="shared" si="22"/>
        <v>99999.000039</v>
      </c>
      <c r="AG39" s="10">
        <f t="shared" si="23"/>
        <v>16</v>
      </c>
      <c r="AH39" s="10">
        <f t="shared" si="24"/>
        <v>67</v>
      </c>
    </row>
    <row r="40" spans="1:34" s="5" customFormat="1" ht="12.75">
      <c r="A40" s="5">
        <f t="shared" si="4"/>
        <v>999</v>
      </c>
      <c r="B40" s="5">
        <f t="shared" si="5"/>
        <v>18</v>
      </c>
      <c r="C40" s="5">
        <f t="shared" si="0"/>
        <v>999</v>
      </c>
      <c r="D40" s="5">
        <f t="shared" si="6"/>
        <v>18</v>
      </c>
      <c r="E40" s="25">
        <f t="shared" si="7"/>
        <v>1</v>
      </c>
      <c r="F40" s="26">
        <v>37</v>
      </c>
      <c r="G40" s="27">
        <v>26202</v>
      </c>
      <c r="H40" s="28" t="s">
        <v>210</v>
      </c>
      <c r="I40" s="27">
        <v>1999</v>
      </c>
      <c r="J40" s="28" t="s">
        <v>79</v>
      </c>
      <c r="K40" s="29"/>
      <c r="L40" s="30"/>
      <c r="M40" s="31">
        <f t="shared" si="1"/>
        <v>0</v>
      </c>
      <c r="N40" s="32" t="str">
        <f t="shared" si="2"/>
        <v>m</v>
      </c>
      <c r="O40" s="9"/>
      <c r="P40" s="15">
        <f t="shared" si="8"/>
        <v>9999</v>
      </c>
      <c r="Q40" s="15">
        <f t="shared" si="9"/>
        <v>9999</v>
      </c>
      <c r="R40" s="15">
        <f t="shared" si="10"/>
        <v>9999</v>
      </c>
      <c r="S40" s="15">
        <f t="shared" si="11"/>
        <v>9999</v>
      </c>
      <c r="T40" s="16">
        <f t="shared" si="12"/>
        <v>1000</v>
      </c>
      <c r="U40" s="16">
        <f t="shared" si="13"/>
        <v>1000</v>
      </c>
      <c r="V40" s="16">
        <f t="shared" si="14"/>
        <v>1</v>
      </c>
      <c r="W40" s="10">
        <f t="shared" si="15"/>
        <v>99999</v>
      </c>
      <c r="X40" s="10">
        <f t="shared" si="16"/>
        <v>1001</v>
      </c>
      <c r="Y40" s="10">
        <f t="shared" si="17"/>
        <v>58</v>
      </c>
      <c r="Z40" s="10">
        <f t="shared" si="18"/>
        <v>1</v>
      </c>
      <c r="AA40" s="10">
        <f t="shared" si="31"/>
        <v>99999.00004</v>
      </c>
      <c r="AB40" s="10">
        <f t="shared" si="31"/>
        <v>1001.00004</v>
      </c>
      <c r="AC40" s="10">
        <f t="shared" si="19"/>
        <v>75</v>
      </c>
      <c r="AD40" s="10">
        <f t="shared" si="20"/>
        <v>18</v>
      </c>
      <c r="AE40" s="10">
        <f t="shared" si="21"/>
        <v>99999.00004</v>
      </c>
      <c r="AF40" s="10">
        <f t="shared" si="22"/>
        <v>1001.00004</v>
      </c>
      <c r="AG40" s="10">
        <f t="shared" si="23"/>
        <v>75</v>
      </c>
      <c r="AH40" s="10">
        <f t="shared" si="24"/>
        <v>18</v>
      </c>
    </row>
    <row r="41" spans="1:34" s="5" customFormat="1" ht="12.75">
      <c r="A41" s="5">
        <f t="shared" si="4"/>
        <v>999</v>
      </c>
      <c r="B41" s="5">
        <f t="shared" si="5"/>
        <v>19</v>
      </c>
      <c r="C41" s="5">
        <f t="shared" si="0"/>
        <v>999</v>
      </c>
      <c r="D41" s="5">
        <f t="shared" si="6"/>
        <v>19</v>
      </c>
      <c r="E41" s="41">
        <f t="shared" si="7"/>
        <v>1</v>
      </c>
      <c r="F41" s="42">
        <v>38</v>
      </c>
      <c r="G41" s="43">
        <v>28242</v>
      </c>
      <c r="H41" s="44" t="s">
        <v>96</v>
      </c>
      <c r="I41" s="43">
        <v>1996</v>
      </c>
      <c r="J41" s="44" t="s">
        <v>97</v>
      </c>
      <c r="K41" s="47"/>
      <c r="L41" s="45"/>
      <c r="M41" s="46">
        <f t="shared" si="1"/>
        <v>0</v>
      </c>
      <c r="N41" s="48" t="str">
        <f t="shared" si="2"/>
        <v>m</v>
      </c>
      <c r="O41" s="9"/>
      <c r="P41" s="15">
        <f t="shared" si="8"/>
        <v>9999</v>
      </c>
      <c r="Q41" s="15">
        <f t="shared" si="9"/>
        <v>9999</v>
      </c>
      <c r="R41" s="15">
        <f t="shared" si="10"/>
        <v>9999</v>
      </c>
      <c r="S41" s="15">
        <f t="shared" si="11"/>
        <v>9999</v>
      </c>
      <c r="T41" s="16">
        <f t="shared" si="12"/>
        <v>1000</v>
      </c>
      <c r="U41" s="16">
        <f t="shared" si="13"/>
        <v>1000</v>
      </c>
      <c r="V41" s="16">
        <f t="shared" si="14"/>
        <v>1</v>
      </c>
      <c r="W41" s="10">
        <f t="shared" si="15"/>
        <v>99999</v>
      </c>
      <c r="X41" s="10">
        <f t="shared" si="16"/>
        <v>1001</v>
      </c>
      <c r="Y41" s="10">
        <f t="shared" si="17"/>
        <v>58</v>
      </c>
      <c r="Z41" s="10">
        <f t="shared" si="18"/>
        <v>1</v>
      </c>
      <c r="AA41" s="10">
        <f t="shared" si="31"/>
        <v>99999.000041</v>
      </c>
      <c r="AB41" s="10">
        <f t="shared" si="31"/>
        <v>1001.000041</v>
      </c>
      <c r="AC41" s="10">
        <f t="shared" si="19"/>
        <v>76</v>
      </c>
      <c r="AD41" s="10">
        <f t="shared" si="20"/>
        <v>19</v>
      </c>
      <c r="AE41" s="10">
        <f t="shared" si="21"/>
        <v>99999.000041</v>
      </c>
      <c r="AF41" s="10">
        <f t="shared" si="22"/>
        <v>1001.000041</v>
      </c>
      <c r="AG41" s="10">
        <f t="shared" si="23"/>
        <v>76</v>
      </c>
      <c r="AH41" s="10">
        <f t="shared" si="24"/>
        <v>19</v>
      </c>
    </row>
    <row r="42" spans="1:34" s="5" customFormat="1" ht="13.5" thickBot="1">
      <c r="A42" s="5">
        <f t="shared" si="4"/>
        <v>17</v>
      </c>
      <c r="B42" s="5">
        <f t="shared" si="5"/>
        <v>999</v>
      </c>
      <c r="C42" s="5">
        <f t="shared" si="0"/>
        <v>17</v>
      </c>
      <c r="D42" s="5">
        <f t="shared" si="6"/>
        <v>999</v>
      </c>
      <c r="E42" s="33">
        <f t="shared" si="7"/>
        <v>1</v>
      </c>
      <c r="F42" s="34">
        <v>40</v>
      </c>
      <c r="G42" s="35">
        <v>19732</v>
      </c>
      <c r="H42" s="36" t="s">
        <v>175</v>
      </c>
      <c r="I42" s="35">
        <v>2001</v>
      </c>
      <c r="J42" s="36" t="s">
        <v>71</v>
      </c>
      <c r="K42" s="37"/>
      <c r="L42" s="38"/>
      <c r="M42" s="39">
        <f t="shared" si="1"/>
        <v>0</v>
      </c>
      <c r="N42" s="40" t="str">
        <f t="shared" si="2"/>
        <v>s</v>
      </c>
      <c r="O42" s="9"/>
      <c r="P42" s="15">
        <f t="shared" si="8"/>
        <v>9999</v>
      </c>
      <c r="Q42" s="15">
        <f t="shared" si="9"/>
        <v>9999</v>
      </c>
      <c r="R42" s="15">
        <f t="shared" si="10"/>
        <v>9999</v>
      </c>
      <c r="S42" s="15">
        <f t="shared" si="11"/>
        <v>9999</v>
      </c>
      <c r="T42" s="16">
        <f t="shared" si="12"/>
        <v>1000</v>
      </c>
      <c r="U42" s="16">
        <f t="shared" si="13"/>
        <v>1000</v>
      </c>
      <c r="V42" s="16">
        <f t="shared" si="14"/>
        <v>1</v>
      </c>
      <c r="W42" s="10">
        <f t="shared" si="15"/>
        <v>1001</v>
      </c>
      <c r="X42" s="10">
        <f t="shared" si="16"/>
        <v>99999</v>
      </c>
      <c r="Y42" s="10">
        <f t="shared" si="17"/>
        <v>1</v>
      </c>
      <c r="Z42" s="10">
        <f t="shared" si="18"/>
        <v>52</v>
      </c>
      <c r="AA42" s="10">
        <f t="shared" si="31"/>
        <v>1001.000042</v>
      </c>
      <c r="AB42" s="10">
        <f t="shared" si="31"/>
        <v>99999.000042</v>
      </c>
      <c r="AC42" s="10">
        <f t="shared" si="19"/>
        <v>17</v>
      </c>
      <c r="AD42" s="10">
        <f t="shared" si="20"/>
        <v>68</v>
      </c>
      <c r="AE42" s="10">
        <f t="shared" si="21"/>
        <v>1001.000042</v>
      </c>
      <c r="AF42" s="10">
        <f t="shared" si="22"/>
        <v>99999.000042</v>
      </c>
      <c r="AG42" s="10">
        <f t="shared" si="23"/>
        <v>17</v>
      </c>
      <c r="AH42" s="10">
        <f t="shared" si="24"/>
        <v>68</v>
      </c>
    </row>
    <row r="43" spans="1:34" s="5" customFormat="1" ht="12.75">
      <c r="A43" s="5">
        <f t="shared" si="4"/>
        <v>18</v>
      </c>
      <c r="B43" s="5">
        <f t="shared" si="5"/>
        <v>999</v>
      </c>
      <c r="C43" s="5">
        <f t="shared" si="0"/>
        <v>18</v>
      </c>
      <c r="D43" s="5">
        <f t="shared" si="6"/>
        <v>999</v>
      </c>
      <c r="E43" s="25">
        <f t="shared" si="7"/>
        <v>1</v>
      </c>
      <c r="F43" s="51">
        <v>41</v>
      </c>
      <c r="G43" s="27">
        <v>33602</v>
      </c>
      <c r="H43" s="28" t="s">
        <v>98</v>
      </c>
      <c r="I43" s="27">
        <v>2002</v>
      </c>
      <c r="J43" s="28" t="s">
        <v>99</v>
      </c>
      <c r="K43" s="29"/>
      <c r="L43" s="30"/>
      <c r="M43" s="31">
        <f t="shared" si="1"/>
        <v>0</v>
      </c>
      <c r="N43" s="32" t="str">
        <f t="shared" si="2"/>
        <v>s</v>
      </c>
      <c r="O43" s="9"/>
      <c r="P43" s="15">
        <f t="shared" si="8"/>
        <v>9999</v>
      </c>
      <c r="Q43" s="15">
        <f t="shared" si="9"/>
        <v>9999</v>
      </c>
      <c r="R43" s="15">
        <f t="shared" si="10"/>
        <v>9999</v>
      </c>
      <c r="S43" s="15">
        <f t="shared" si="11"/>
        <v>9999</v>
      </c>
      <c r="T43" s="16">
        <f t="shared" si="12"/>
        <v>1000</v>
      </c>
      <c r="U43" s="16">
        <f t="shared" si="13"/>
        <v>1000</v>
      </c>
      <c r="V43" s="16">
        <f t="shared" si="14"/>
        <v>1</v>
      </c>
      <c r="W43" s="10">
        <f t="shared" si="15"/>
        <v>1001</v>
      </c>
      <c r="X43" s="10">
        <f t="shared" si="16"/>
        <v>99999</v>
      </c>
      <c r="Y43" s="10">
        <f t="shared" si="17"/>
        <v>1</v>
      </c>
      <c r="Z43" s="10">
        <f t="shared" si="18"/>
        <v>52</v>
      </c>
      <c r="AA43" s="10">
        <f t="shared" si="31"/>
        <v>1001.000043</v>
      </c>
      <c r="AB43" s="10">
        <f t="shared" si="31"/>
        <v>99999.000043</v>
      </c>
      <c r="AC43" s="10">
        <f t="shared" si="19"/>
        <v>18</v>
      </c>
      <c r="AD43" s="10">
        <f t="shared" si="20"/>
        <v>69</v>
      </c>
      <c r="AE43" s="10">
        <f t="shared" si="21"/>
        <v>1001.000043</v>
      </c>
      <c r="AF43" s="10">
        <f t="shared" si="22"/>
        <v>99999.000043</v>
      </c>
      <c r="AG43" s="10">
        <f t="shared" si="23"/>
        <v>18</v>
      </c>
      <c r="AH43" s="10">
        <f t="shared" si="24"/>
        <v>69</v>
      </c>
    </row>
    <row r="44" spans="1:34" s="5" customFormat="1" ht="12.75">
      <c r="A44" s="5">
        <f t="shared" si="4"/>
        <v>19</v>
      </c>
      <c r="B44" s="5">
        <f t="shared" si="5"/>
        <v>999</v>
      </c>
      <c r="C44" s="5">
        <f t="shared" si="0"/>
        <v>19</v>
      </c>
      <c r="D44" s="5">
        <f t="shared" si="6"/>
        <v>999</v>
      </c>
      <c r="E44" s="41">
        <f t="shared" si="7"/>
        <v>1</v>
      </c>
      <c r="F44" s="42">
        <v>42</v>
      </c>
      <c r="G44" s="43">
        <v>28662</v>
      </c>
      <c r="H44" s="44" t="s">
        <v>100</v>
      </c>
      <c r="I44" s="43">
        <v>2002</v>
      </c>
      <c r="J44" s="44" t="s">
        <v>101</v>
      </c>
      <c r="K44" s="47"/>
      <c r="L44" s="45"/>
      <c r="M44" s="46">
        <f t="shared" si="1"/>
        <v>0</v>
      </c>
      <c r="N44" s="48" t="str">
        <f t="shared" si="2"/>
        <v>s</v>
      </c>
      <c r="O44" s="9"/>
      <c r="P44" s="15">
        <f t="shared" si="8"/>
        <v>9999</v>
      </c>
      <c r="Q44" s="15">
        <f t="shared" si="9"/>
        <v>9999</v>
      </c>
      <c r="R44" s="15">
        <f t="shared" si="10"/>
        <v>9999</v>
      </c>
      <c r="S44" s="15">
        <f t="shared" si="11"/>
        <v>9999</v>
      </c>
      <c r="T44" s="16">
        <f t="shared" si="12"/>
        <v>1000</v>
      </c>
      <c r="U44" s="16">
        <f t="shared" si="13"/>
        <v>1000</v>
      </c>
      <c r="V44" s="16">
        <f t="shared" si="14"/>
        <v>1</v>
      </c>
      <c r="W44" s="10">
        <f t="shared" si="15"/>
        <v>1001</v>
      </c>
      <c r="X44" s="10">
        <f t="shared" si="16"/>
        <v>99999</v>
      </c>
      <c r="Y44" s="10">
        <f t="shared" si="17"/>
        <v>1</v>
      </c>
      <c r="Z44" s="10">
        <f t="shared" si="18"/>
        <v>52</v>
      </c>
      <c r="AA44" s="10">
        <f t="shared" si="31"/>
        <v>1001.000044</v>
      </c>
      <c r="AB44" s="10">
        <f t="shared" si="31"/>
        <v>99999.000044</v>
      </c>
      <c r="AC44" s="10">
        <f t="shared" si="19"/>
        <v>19</v>
      </c>
      <c r="AD44" s="10">
        <f t="shared" si="20"/>
        <v>70</v>
      </c>
      <c r="AE44" s="10">
        <f t="shared" si="21"/>
        <v>1001.000044</v>
      </c>
      <c r="AF44" s="10">
        <f t="shared" si="22"/>
        <v>99999.000044</v>
      </c>
      <c r="AG44" s="10">
        <f t="shared" si="23"/>
        <v>19</v>
      </c>
      <c r="AH44" s="10">
        <f t="shared" si="24"/>
        <v>70</v>
      </c>
    </row>
    <row r="45" spans="1:34" s="5" customFormat="1" ht="13.5" thickBot="1">
      <c r="A45" s="5">
        <f t="shared" si="4"/>
        <v>20</v>
      </c>
      <c r="B45" s="5">
        <f t="shared" si="5"/>
        <v>999</v>
      </c>
      <c r="C45" s="5">
        <f t="shared" si="0"/>
        <v>20</v>
      </c>
      <c r="D45" s="5">
        <f t="shared" si="6"/>
        <v>999</v>
      </c>
      <c r="E45" s="33">
        <f t="shared" si="7"/>
        <v>1</v>
      </c>
      <c r="F45" s="49">
        <v>43</v>
      </c>
      <c r="G45" s="35">
        <v>30992</v>
      </c>
      <c r="H45" s="36" t="s">
        <v>180</v>
      </c>
      <c r="I45" s="35">
        <v>2001</v>
      </c>
      <c r="J45" s="36" t="s">
        <v>77</v>
      </c>
      <c r="K45" s="37"/>
      <c r="L45" s="38"/>
      <c r="M45" s="39">
        <f t="shared" si="1"/>
        <v>0</v>
      </c>
      <c r="N45" s="40" t="str">
        <f t="shared" si="2"/>
        <v>s</v>
      </c>
      <c r="O45" s="9"/>
      <c r="P45" s="15">
        <f t="shared" si="8"/>
        <v>9999</v>
      </c>
      <c r="Q45" s="15">
        <f t="shared" si="9"/>
        <v>9999</v>
      </c>
      <c r="R45" s="15">
        <f t="shared" si="10"/>
        <v>9999</v>
      </c>
      <c r="S45" s="15">
        <f t="shared" si="11"/>
        <v>9999</v>
      </c>
      <c r="T45" s="16">
        <f t="shared" si="12"/>
        <v>1000</v>
      </c>
      <c r="U45" s="16">
        <f t="shared" si="13"/>
        <v>1000</v>
      </c>
      <c r="V45" s="16">
        <f t="shared" si="14"/>
        <v>1</v>
      </c>
      <c r="W45" s="10">
        <f t="shared" si="15"/>
        <v>1001</v>
      </c>
      <c r="X45" s="10">
        <f t="shared" si="16"/>
        <v>99999</v>
      </c>
      <c r="Y45" s="10">
        <f t="shared" si="17"/>
        <v>1</v>
      </c>
      <c r="Z45" s="10">
        <f t="shared" si="18"/>
        <v>52</v>
      </c>
      <c r="AA45" s="10">
        <f t="shared" si="31"/>
        <v>1001.000045</v>
      </c>
      <c r="AB45" s="10">
        <f t="shared" si="31"/>
        <v>99999.000045</v>
      </c>
      <c r="AC45" s="10">
        <f t="shared" si="19"/>
        <v>20</v>
      </c>
      <c r="AD45" s="10">
        <f t="shared" si="20"/>
        <v>71</v>
      </c>
      <c r="AE45" s="10">
        <f t="shared" si="21"/>
        <v>1001.000045</v>
      </c>
      <c r="AF45" s="10">
        <f t="shared" si="22"/>
        <v>99999.000045</v>
      </c>
      <c r="AG45" s="10">
        <f t="shared" si="23"/>
        <v>20</v>
      </c>
      <c r="AH45" s="10">
        <f t="shared" si="24"/>
        <v>71</v>
      </c>
    </row>
    <row r="46" spans="1:34" s="5" customFormat="1" ht="12.75">
      <c r="A46" s="5">
        <f t="shared" si="4"/>
        <v>21</v>
      </c>
      <c r="B46" s="5">
        <f t="shared" si="5"/>
        <v>999</v>
      </c>
      <c r="C46" s="5">
        <f t="shared" si="0"/>
        <v>21</v>
      </c>
      <c r="D46" s="5">
        <f t="shared" si="6"/>
        <v>999</v>
      </c>
      <c r="E46" s="25">
        <f t="shared" si="7"/>
        <v>1</v>
      </c>
      <c r="F46" s="51">
        <v>45</v>
      </c>
      <c r="G46" s="27">
        <v>15602</v>
      </c>
      <c r="H46" s="28" t="s">
        <v>102</v>
      </c>
      <c r="I46" s="27">
        <v>2001</v>
      </c>
      <c r="J46" s="28" t="s">
        <v>103</v>
      </c>
      <c r="K46" s="29"/>
      <c r="L46" s="30"/>
      <c r="M46" s="31">
        <f t="shared" si="1"/>
        <v>0</v>
      </c>
      <c r="N46" s="32" t="str">
        <f t="shared" si="2"/>
        <v>s</v>
      </c>
      <c r="O46" s="9"/>
      <c r="P46" s="15">
        <f t="shared" si="8"/>
        <v>9999</v>
      </c>
      <c r="Q46" s="15">
        <f t="shared" si="9"/>
        <v>9999</v>
      </c>
      <c r="R46" s="15">
        <f t="shared" si="10"/>
        <v>9999</v>
      </c>
      <c r="S46" s="15">
        <f t="shared" si="11"/>
        <v>9999</v>
      </c>
      <c r="T46" s="16">
        <f t="shared" si="12"/>
        <v>1000</v>
      </c>
      <c r="U46" s="16">
        <f t="shared" si="13"/>
        <v>1000</v>
      </c>
      <c r="V46" s="16">
        <f t="shared" si="14"/>
        <v>1</v>
      </c>
      <c r="W46" s="10">
        <f t="shared" si="15"/>
        <v>1001</v>
      </c>
      <c r="X46" s="10">
        <f t="shared" si="16"/>
        <v>99999</v>
      </c>
      <c r="Y46" s="10">
        <f t="shared" si="17"/>
        <v>1</v>
      </c>
      <c r="Z46" s="10">
        <f t="shared" si="18"/>
        <v>52</v>
      </c>
      <c r="AA46" s="10">
        <f t="shared" si="31"/>
        <v>1001.000046</v>
      </c>
      <c r="AB46" s="10">
        <f t="shared" si="31"/>
        <v>99999.000046</v>
      </c>
      <c r="AC46" s="10">
        <f t="shared" si="19"/>
        <v>21</v>
      </c>
      <c r="AD46" s="10">
        <f t="shared" si="20"/>
        <v>72</v>
      </c>
      <c r="AE46" s="10">
        <f t="shared" si="21"/>
        <v>1001.000046</v>
      </c>
      <c r="AF46" s="10">
        <f t="shared" si="22"/>
        <v>99999.000046</v>
      </c>
      <c r="AG46" s="10">
        <f t="shared" si="23"/>
        <v>21</v>
      </c>
      <c r="AH46" s="10">
        <f t="shared" si="24"/>
        <v>72</v>
      </c>
    </row>
    <row r="47" spans="1:34" s="5" customFormat="1" ht="12.75">
      <c r="A47" s="5">
        <f t="shared" si="4"/>
        <v>22</v>
      </c>
      <c r="B47" s="5">
        <f t="shared" si="5"/>
        <v>999</v>
      </c>
      <c r="C47" s="5">
        <f t="shared" si="0"/>
        <v>22</v>
      </c>
      <c r="D47" s="5">
        <f t="shared" si="6"/>
        <v>999</v>
      </c>
      <c r="E47" s="41">
        <f t="shared" si="7"/>
        <v>1</v>
      </c>
      <c r="F47" s="42">
        <v>46</v>
      </c>
      <c r="G47" s="43">
        <v>7502</v>
      </c>
      <c r="H47" s="44" t="s">
        <v>104</v>
      </c>
      <c r="I47" s="43">
        <v>2001</v>
      </c>
      <c r="J47" s="44" t="s">
        <v>105</v>
      </c>
      <c r="K47" s="47"/>
      <c r="L47" s="45"/>
      <c r="M47" s="46">
        <f t="shared" si="1"/>
        <v>0</v>
      </c>
      <c r="N47" s="48" t="str">
        <f t="shared" si="2"/>
        <v>s</v>
      </c>
      <c r="O47" s="9"/>
      <c r="P47" s="15">
        <f t="shared" si="8"/>
        <v>9999</v>
      </c>
      <c r="Q47" s="15">
        <f t="shared" si="9"/>
        <v>9999</v>
      </c>
      <c r="R47" s="15">
        <f t="shared" si="10"/>
        <v>9999</v>
      </c>
      <c r="S47" s="15">
        <f t="shared" si="11"/>
        <v>9999</v>
      </c>
      <c r="T47" s="16">
        <f t="shared" si="12"/>
        <v>1000</v>
      </c>
      <c r="U47" s="16">
        <f t="shared" si="13"/>
        <v>1000</v>
      </c>
      <c r="V47" s="16">
        <f t="shared" si="14"/>
        <v>1</v>
      </c>
      <c r="W47" s="10">
        <f t="shared" si="15"/>
        <v>1001</v>
      </c>
      <c r="X47" s="10">
        <f t="shared" si="16"/>
        <v>99999</v>
      </c>
      <c r="Y47" s="10">
        <f t="shared" si="17"/>
        <v>1</v>
      </c>
      <c r="Z47" s="10">
        <f t="shared" si="18"/>
        <v>52</v>
      </c>
      <c r="AA47" s="10">
        <f t="shared" si="31"/>
        <v>1001.000047</v>
      </c>
      <c r="AB47" s="10">
        <f t="shared" si="31"/>
        <v>99999.000047</v>
      </c>
      <c r="AC47" s="10">
        <f t="shared" si="19"/>
        <v>22</v>
      </c>
      <c r="AD47" s="10">
        <f t="shared" si="20"/>
        <v>73</v>
      </c>
      <c r="AE47" s="10">
        <f t="shared" si="21"/>
        <v>1001.000047</v>
      </c>
      <c r="AF47" s="10">
        <f t="shared" si="22"/>
        <v>99999.000047</v>
      </c>
      <c r="AG47" s="10">
        <f t="shared" si="23"/>
        <v>22</v>
      </c>
      <c r="AH47" s="10">
        <f t="shared" si="24"/>
        <v>73</v>
      </c>
    </row>
    <row r="48" spans="1:34" s="5" customFormat="1" ht="13.5" thickBot="1">
      <c r="A48" s="5">
        <f t="shared" si="4"/>
        <v>23</v>
      </c>
      <c r="B48" s="5">
        <f t="shared" si="5"/>
        <v>999</v>
      </c>
      <c r="C48" s="5">
        <f t="shared" si="0"/>
        <v>23</v>
      </c>
      <c r="D48" s="5">
        <f t="shared" si="6"/>
        <v>999</v>
      </c>
      <c r="E48" s="33">
        <f t="shared" si="7"/>
        <v>1</v>
      </c>
      <c r="F48" s="34">
        <v>47</v>
      </c>
      <c r="G48" s="35">
        <v>24342</v>
      </c>
      <c r="H48" s="36" t="s">
        <v>106</v>
      </c>
      <c r="I48" s="35">
        <v>2001</v>
      </c>
      <c r="J48" s="36" t="s">
        <v>107</v>
      </c>
      <c r="K48" s="37"/>
      <c r="L48" s="38"/>
      <c r="M48" s="39">
        <f t="shared" si="1"/>
        <v>0</v>
      </c>
      <c r="N48" s="40" t="str">
        <f t="shared" si="2"/>
        <v>s</v>
      </c>
      <c r="O48" s="9"/>
      <c r="P48" s="15">
        <f t="shared" si="8"/>
        <v>9999</v>
      </c>
      <c r="Q48" s="15">
        <f t="shared" si="9"/>
        <v>9999</v>
      </c>
      <c r="R48" s="15">
        <f t="shared" si="10"/>
        <v>9999</v>
      </c>
      <c r="S48" s="15">
        <f t="shared" si="11"/>
        <v>9999</v>
      </c>
      <c r="T48" s="16">
        <f t="shared" si="12"/>
        <v>1000</v>
      </c>
      <c r="U48" s="16">
        <f t="shared" si="13"/>
        <v>1000</v>
      </c>
      <c r="V48" s="16">
        <f t="shared" si="14"/>
        <v>1</v>
      </c>
      <c r="W48" s="10">
        <f t="shared" si="15"/>
        <v>1001</v>
      </c>
      <c r="X48" s="10">
        <f t="shared" si="16"/>
        <v>99999</v>
      </c>
      <c r="Y48" s="10">
        <f t="shared" si="17"/>
        <v>1</v>
      </c>
      <c r="Z48" s="10">
        <f t="shared" si="18"/>
        <v>52</v>
      </c>
      <c r="AA48" s="10">
        <f t="shared" si="31"/>
        <v>1001.000048</v>
      </c>
      <c r="AB48" s="10">
        <f t="shared" si="31"/>
        <v>99999.000048</v>
      </c>
      <c r="AC48" s="10">
        <f t="shared" si="19"/>
        <v>23</v>
      </c>
      <c r="AD48" s="10">
        <f t="shared" si="20"/>
        <v>74</v>
      </c>
      <c r="AE48" s="10">
        <f t="shared" si="21"/>
        <v>1001.000048</v>
      </c>
      <c r="AF48" s="10">
        <f t="shared" si="22"/>
        <v>99999.000048</v>
      </c>
      <c r="AG48" s="10">
        <f t="shared" si="23"/>
        <v>23</v>
      </c>
      <c r="AH48" s="10">
        <f t="shared" si="24"/>
        <v>74</v>
      </c>
    </row>
    <row r="49" spans="1:34" s="5" customFormat="1" ht="12.75">
      <c r="A49" s="5">
        <f t="shared" si="4"/>
        <v>24</v>
      </c>
      <c r="B49" s="5">
        <f t="shared" si="5"/>
        <v>999</v>
      </c>
      <c r="C49" s="5">
        <f t="shared" si="0"/>
        <v>24</v>
      </c>
      <c r="D49" s="5">
        <f t="shared" si="6"/>
        <v>999</v>
      </c>
      <c r="E49" s="25">
        <f t="shared" si="7"/>
        <v>1</v>
      </c>
      <c r="F49" s="51">
        <v>48</v>
      </c>
      <c r="G49" s="27">
        <v>51362</v>
      </c>
      <c r="H49" s="28" t="s">
        <v>211</v>
      </c>
      <c r="I49" s="27">
        <v>2002</v>
      </c>
      <c r="J49" s="28" t="s">
        <v>212</v>
      </c>
      <c r="K49" s="29"/>
      <c r="L49" s="30"/>
      <c r="M49" s="31">
        <f t="shared" si="1"/>
        <v>0</v>
      </c>
      <c r="N49" s="32" t="str">
        <f t="shared" si="2"/>
        <v>s</v>
      </c>
      <c r="O49" s="9"/>
      <c r="P49" s="15">
        <f t="shared" si="8"/>
        <v>9999</v>
      </c>
      <c r="Q49" s="15">
        <f t="shared" si="9"/>
        <v>9999</v>
      </c>
      <c r="R49" s="15">
        <f t="shared" si="10"/>
        <v>9999</v>
      </c>
      <c r="S49" s="15">
        <f t="shared" si="11"/>
        <v>9999</v>
      </c>
      <c r="T49" s="16">
        <f t="shared" si="12"/>
        <v>1000</v>
      </c>
      <c r="U49" s="16">
        <f t="shared" si="13"/>
        <v>1000</v>
      </c>
      <c r="V49" s="16">
        <f t="shared" si="14"/>
        <v>1</v>
      </c>
      <c r="W49" s="10">
        <f t="shared" si="15"/>
        <v>1001</v>
      </c>
      <c r="X49" s="10">
        <f t="shared" si="16"/>
        <v>99999</v>
      </c>
      <c r="Y49" s="10">
        <f t="shared" si="17"/>
        <v>1</v>
      </c>
      <c r="Z49" s="10">
        <f t="shared" si="18"/>
        <v>52</v>
      </c>
      <c r="AA49" s="10">
        <f t="shared" si="31"/>
        <v>1001.000049</v>
      </c>
      <c r="AB49" s="10">
        <f t="shared" si="31"/>
        <v>99999.000049</v>
      </c>
      <c r="AC49" s="10">
        <f t="shared" si="19"/>
        <v>24</v>
      </c>
      <c r="AD49" s="10">
        <f t="shared" si="20"/>
        <v>75</v>
      </c>
      <c r="AE49" s="10">
        <f t="shared" si="21"/>
        <v>1001.000049</v>
      </c>
      <c r="AF49" s="10">
        <f t="shared" si="22"/>
        <v>99999.000049</v>
      </c>
      <c r="AG49" s="10">
        <f t="shared" si="23"/>
        <v>24</v>
      </c>
      <c r="AH49" s="10">
        <f t="shared" si="24"/>
        <v>75</v>
      </c>
    </row>
    <row r="50" spans="1:34" s="5" customFormat="1" ht="12.75">
      <c r="A50" s="5">
        <f t="shared" si="4"/>
        <v>25</v>
      </c>
      <c r="B50" s="5">
        <f t="shared" si="5"/>
        <v>999</v>
      </c>
      <c r="C50" s="5">
        <f t="shared" si="0"/>
        <v>25</v>
      </c>
      <c r="D50" s="5">
        <f t="shared" si="6"/>
        <v>999</v>
      </c>
      <c r="E50" s="41">
        <f t="shared" si="7"/>
        <v>1</v>
      </c>
      <c r="F50" s="89">
        <v>49</v>
      </c>
      <c r="G50" s="90">
        <v>10732</v>
      </c>
      <c r="H50" s="91" t="s">
        <v>108</v>
      </c>
      <c r="I50" s="90">
        <v>2002</v>
      </c>
      <c r="J50" s="91" t="s">
        <v>109</v>
      </c>
      <c r="K50" s="47"/>
      <c r="L50" s="45"/>
      <c r="M50" s="46">
        <f t="shared" si="1"/>
        <v>0</v>
      </c>
      <c r="N50" s="48" t="str">
        <f t="shared" si="2"/>
        <v>s</v>
      </c>
      <c r="O50" s="9"/>
      <c r="P50" s="15">
        <f t="shared" si="8"/>
        <v>9999</v>
      </c>
      <c r="Q50" s="15">
        <f t="shared" si="9"/>
        <v>9999</v>
      </c>
      <c r="R50" s="15">
        <f t="shared" si="10"/>
        <v>9999</v>
      </c>
      <c r="S50" s="15">
        <f t="shared" si="11"/>
        <v>9999</v>
      </c>
      <c r="T50" s="16">
        <f t="shared" si="12"/>
        <v>1000</v>
      </c>
      <c r="U50" s="16">
        <f t="shared" si="13"/>
        <v>1000</v>
      </c>
      <c r="V50" s="16">
        <f t="shared" si="14"/>
        <v>1</v>
      </c>
      <c r="W50" s="10">
        <f t="shared" si="15"/>
        <v>1001</v>
      </c>
      <c r="X50" s="10">
        <f t="shared" si="16"/>
        <v>99999</v>
      </c>
      <c r="Y50" s="10">
        <f t="shared" si="17"/>
        <v>1</v>
      </c>
      <c r="Z50" s="10">
        <f t="shared" si="18"/>
        <v>52</v>
      </c>
      <c r="AA50" s="10">
        <f t="shared" si="31"/>
        <v>1001.00005</v>
      </c>
      <c r="AB50" s="10">
        <f t="shared" si="31"/>
        <v>99999.00005</v>
      </c>
      <c r="AC50" s="10">
        <f t="shared" si="19"/>
        <v>25</v>
      </c>
      <c r="AD50" s="10">
        <f t="shared" si="20"/>
        <v>76</v>
      </c>
      <c r="AE50" s="10">
        <f t="shared" si="21"/>
        <v>1001.00005</v>
      </c>
      <c r="AF50" s="10">
        <f t="shared" si="22"/>
        <v>99999.00005</v>
      </c>
      <c r="AG50" s="10">
        <f t="shared" si="23"/>
        <v>25</v>
      </c>
      <c r="AH50" s="10">
        <f t="shared" si="24"/>
        <v>76</v>
      </c>
    </row>
    <row r="51" spans="1:34" s="5" customFormat="1" ht="13.5" thickBot="1">
      <c r="A51" s="5">
        <f t="shared" si="4"/>
        <v>999</v>
      </c>
      <c r="B51" s="5">
        <f t="shared" si="5"/>
        <v>20</v>
      </c>
      <c r="C51" s="5">
        <f t="shared" si="0"/>
        <v>999</v>
      </c>
      <c r="D51" s="5">
        <f t="shared" si="6"/>
        <v>20</v>
      </c>
      <c r="E51" s="33">
        <f t="shared" si="7"/>
        <v>1</v>
      </c>
      <c r="F51" s="34">
        <v>50</v>
      </c>
      <c r="G51" s="35">
        <v>16782</v>
      </c>
      <c r="H51" s="36" t="s">
        <v>110</v>
      </c>
      <c r="I51" s="35">
        <v>1999</v>
      </c>
      <c r="J51" s="36" t="s">
        <v>111</v>
      </c>
      <c r="K51" s="37"/>
      <c r="L51" s="38"/>
      <c r="M51" s="39">
        <f t="shared" si="1"/>
        <v>0</v>
      </c>
      <c r="N51" s="40" t="str">
        <f t="shared" si="2"/>
        <v>m</v>
      </c>
      <c r="O51" s="9"/>
      <c r="P51" s="15">
        <f t="shared" si="8"/>
        <v>9999</v>
      </c>
      <c r="Q51" s="15">
        <f t="shared" si="9"/>
        <v>9999</v>
      </c>
      <c r="R51" s="15">
        <f t="shared" si="10"/>
        <v>9999</v>
      </c>
      <c r="S51" s="15">
        <f t="shared" si="11"/>
        <v>9999</v>
      </c>
      <c r="T51" s="16">
        <f t="shared" si="12"/>
        <v>1000</v>
      </c>
      <c r="U51" s="16">
        <f t="shared" si="13"/>
        <v>1000</v>
      </c>
      <c r="V51" s="16">
        <f t="shared" si="14"/>
        <v>1</v>
      </c>
      <c r="W51" s="10">
        <f t="shared" si="15"/>
        <v>99999</v>
      </c>
      <c r="X51" s="10">
        <f t="shared" si="16"/>
        <v>1001</v>
      </c>
      <c r="Y51" s="10">
        <f t="shared" si="17"/>
        <v>58</v>
      </c>
      <c r="Z51" s="10">
        <f t="shared" si="18"/>
        <v>1</v>
      </c>
      <c r="AA51" s="10">
        <f t="shared" si="31"/>
        <v>99999.000051</v>
      </c>
      <c r="AB51" s="10">
        <f t="shared" si="31"/>
        <v>1001.000051</v>
      </c>
      <c r="AC51" s="10">
        <f t="shared" si="19"/>
        <v>77</v>
      </c>
      <c r="AD51" s="10">
        <f t="shared" si="20"/>
        <v>20</v>
      </c>
      <c r="AE51" s="10">
        <f t="shared" si="21"/>
        <v>99999.000051</v>
      </c>
      <c r="AF51" s="10">
        <f t="shared" si="22"/>
        <v>1001.000051</v>
      </c>
      <c r="AG51" s="10">
        <f t="shared" si="23"/>
        <v>77</v>
      </c>
      <c r="AH51" s="10">
        <f t="shared" si="24"/>
        <v>20</v>
      </c>
    </row>
    <row r="52" spans="1:34" s="5" customFormat="1" ht="12.75">
      <c r="A52" s="5">
        <f t="shared" si="4"/>
        <v>999</v>
      </c>
      <c r="B52" s="5">
        <f t="shared" si="5"/>
        <v>21</v>
      </c>
      <c r="C52" s="5">
        <f t="shared" si="0"/>
        <v>999</v>
      </c>
      <c r="D52" s="5">
        <f t="shared" si="6"/>
        <v>21</v>
      </c>
      <c r="E52" s="25">
        <f t="shared" si="7"/>
        <v>1</v>
      </c>
      <c r="F52" s="26">
        <v>51</v>
      </c>
      <c r="G52" s="27">
        <v>15812</v>
      </c>
      <c r="H52" s="28" t="s">
        <v>112</v>
      </c>
      <c r="I52" s="27">
        <v>1998</v>
      </c>
      <c r="J52" s="28" t="s">
        <v>113</v>
      </c>
      <c r="K52" s="29"/>
      <c r="L52" s="30"/>
      <c r="M52" s="31">
        <f t="shared" si="1"/>
        <v>0</v>
      </c>
      <c r="N52" s="32" t="str">
        <f t="shared" si="2"/>
        <v>m</v>
      </c>
      <c r="O52" s="9"/>
      <c r="P52" s="15">
        <f t="shared" si="8"/>
        <v>9999</v>
      </c>
      <c r="Q52" s="15">
        <f t="shared" si="9"/>
        <v>9999</v>
      </c>
      <c r="R52" s="15">
        <f t="shared" si="10"/>
        <v>9999</v>
      </c>
      <c r="S52" s="15">
        <f t="shared" si="11"/>
        <v>9999</v>
      </c>
      <c r="T52" s="16">
        <f t="shared" si="12"/>
        <v>1000</v>
      </c>
      <c r="U52" s="16">
        <f t="shared" si="13"/>
        <v>1000</v>
      </c>
      <c r="V52" s="16">
        <f t="shared" si="14"/>
        <v>1</v>
      </c>
      <c r="W52" s="10">
        <f t="shared" si="15"/>
        <v>99999</v>
      </c>
      <c r="X52" s="10">
        <f t="shared" si="16"/>
        <v>1001</v>
      </c>
      <c r="Y52" s="10">
        <f t="shared" si="17"/>
        <v>58</v>
      </c>
      <c r="Z52" s="10">
        <f t="shared" si="18"/>
        <v>1</v>
      </c>
      <c r="AA52" s="10">
        <f t="shared" si="31"/>
        <v>99999.000052</v>
      </c>
      <c r="AB52" s="10">
        <f t="shared" si="31"/>
        <v>1001.000052</v>
      </c>
      <c r="AC52" s="10">
        <f t="shared" si="19"/>
        <v>78</v>
      </c>
      <c r="AD52" s="10">
        <f t="shared" si="20"/>
        <v>21</v>
      </c>
      <c r="AE52" s="10">
        <f t="shared" si="21"/>
        <v>99999.000052</v>
      </c>
      <c r="AF52" s="10">
        <f t="shared" si="22"/>
        <v>1001.000052</v>
      </c>
      <c r="AG52" s="10">
        <f t="shared" si="23"/>
        <v>78</v>
      </c>
      <c r="AH52" s="10">
        <f t="shared" si="24"/>
        <v>21</v>
      </c>
    </row>
    <row r="53" spans="1:34" s="5" customFormat="1" ht="12.75">
      <c r="A53" s="5">
        <f t="shared" si="4"/>
        <v>26</v>
      </c>
      <c r="B53" s="5">
        <f t="shared" si="5"/>
        <v>999</v>
      </c>
      <c r="C53" s="5">
        <f t="shared" si="0"/>
        <v>26</v>
      </c>
      <c r="D53" s="5">
        <f t="shared" si="6"/>
        <v>999</v>
      </c>
      <c r="E53" s="41">
        <f t="shared" si="7"/>
        <v>1</v>
      </c>
      <c r="F53" s="42">
        <v>53</v>
      </c>
      <c r="G53" s="43">
        <v>31992</v>
      </c>
      <c r="H53" s="44" t="s">
        <v>115</v>
      </c>
      <c r="I53" s="43">
        <v>2002</v>
      </c>
      <c r="J53" s="44" t="s">
        <v>116</v>
      </c>
      <c r="K53" s="47"/>
      <c r="L53" s="45"/>
      <c r="M53" s="46">
        <f t="shared" si="1"/>
        <v>0</v>
      </c>
      <c r="N53" s="48" t="str">
        <f t="shared" si="2"/>
        <v>s</v>
      </c>
      <c r="O53" s="9"/>
      <c r="P53" s="15">
        <f t="shared" si="8"/>
        <v>9999</v>
      </c>
      <c r="Q53" s="15">
        <f t="shared" si="9"/>
        <v>9999</v>
      </c>
      <c r="R53" s="15">
        <f t="shared" si="10"/>
        <v>9999</v>
      </c>
      <c r="S53" s="15">
        <f t="shared" si="11"/>
        <v>9999</v>
      </c>
      <c r="T53" s="16">
        <f t="shared" si="12"/>
        <v>1000</v>
      </c>
      <c r="U53" s="16">
        <f t="shared" si="13"/>
        <v>1000</v>
      </c>
      <c r="V53" s="16">
        <f t="shared" si="14"/>
        <v>1</v>
      </c>
      <c r="W53" s="10">
        <f t="shared" si="15"/>
        <v>1001</v>
      </c>
      <c r="X53" s="10">
        <f t="shared" si="16"/>
        <v>99999</v>
      </c>
      <c r="Y53" s="10">
        <f t="shared" si="17"/>
        <v>1</v>
      </c>
      <c r="Z53" s="10">
        <f t="shared" si="18"/>
        <v>52</v>
      </c>
      <c r="AA53" s="10">
        <f t="shared" si="31"/>
        <v>1001.000053</v>
      </c>
      <c r="AB53" s="10">
        <f t="shared" si="31"/>
        <v>99999.000053</v>
      </c>
      <c r="AC53" s="10">
        <f t="shared" si="19"/>
        <v>26</v>
      </c>
      <c r="AD53" s="10">
        <f t="shared" si="20"/>
        <v>77</v>
      </c>
      <c r="AE53" s="10">
        <f t="shared" si="21"/>
        <v>1001.000053</v>
      </c>
      <c r="AF53" s="10">
        <f t="shared" si="22"/>
        <v>99999.000053</v>
      </c>
      <c r="AG53" s="10">
        <f t="shared" si="23"/>
        <v>26</v>
      </c>
      <c r="AH53" s="10">
        <f t="shared" si="24"/>
        <v>77</v>
      </c>
    </row>
    <row r="54" spans="1:34" s="5" customFormat="1" ht="13.5" thickBot="1">
      <c r="A54" s="5">
        <f t="shared" si="4"/>
        <v>999</v>
      </c>
      <c r="B54" s="5">
        <f t="shared" si="5"/>
        <v>22</v>
      </c>
      <c r="C54" s="5">
        <f t="shared" si="0"/>
        <v>999</v>
      </c>
      <c r="D54" s="5">
        <f t="shared" si="6"/>
        <v>22</v>
      </c>
      <c r="E54" s="33">
        <f t="shared" si="7"/>
        <v>1</v>
      </c>
      <c r="F54" s="49">
        <v>54</v>
      </c>
      <c r="G54" s="35">
        <v>13842</v>
      </c>
      <c r="H54" s="36" t="s">
        <v>117</v>
      </c>
      <c r="I54" s="35">
        <v>1994</v>
      </c>
      <c r="J54" s="36" t="s">
        <v>118</v>
      </c>
      <c r="K54" s="37"/>
      <c r="L54" s="38"/>
      <c r="M54" s="39">
        <f t="shared" si="1"/>
        <v>0</v>
      </c>
      <c r="N54" s="40" t="str">
        <f t="shared" si="2"/>
        <v>m</v>
      </c>
      <c r="O54" s="9"/>
      <c r="P54" s="15">
        <f t="shared" si="8"/>
        <v>9999</v>
      </c>
      <c r="Q54" s="15">
        <f t="shared" si="9"/>
        <v>9999</v>
      </c>
      <c r="R54" s="15">
        <f t="shared" si="10"/>
        <v>9999</v>
      </c>
      <c r="S54" s="15">
        <f t="shared" si="11"/>
        <v>9999</v>
      </c>
      <c r="T54" s="16">
        <f t="shared" si="12"/>
        <v>1000</v>
      </c>
      <c r="U54" s="16">
        <f t="shared" si="13"/>
        <v>1000</v>
      </c>
      <c r="V54" s="16">
        <f t="shared" si="14"/>
        <v>1</v>
      </c>
      <c r="W54" s="10">
        <f t="shared" si="15"/>
        <v>99999</v>
      </c>
      <c r="X54" s="10">
        <f t="shared" si="16"/>
        <v>1001</v>
      </c>
      <c r="Y54" s="10">
        <f t="shared" si="17"/>
        <v>58</v>
      </c>
      <c r="Z54" s="10">
        <f t="shared" si="18"/>
        <v>1</v>
      </c>
      <c r="AA54" s="10">
        <f t="shared" si="31"/>
        <v>99999.000054</v>
      </c>
      <c r="AB54" s="10">
        <f t="shared" si="31"/>
        <v>1001.000054</v>
      </c>
      <c r="AC54" s="10">
        <f t="shared" si="19"/>
        <v>79</v>
      </c>
      <c r="AD54" s="10">
        <f t="shared" si="20"/>
        <v>22</v>
      </c>
      <c r="AE54" s="10">
        <f t="shared" si="21"/>
        <v>99999.000054</v>
      </c>
      <c r="AF54" s="10">
        <f t="shared" si="22"/>
        <v>1001.000054</v>
      </c>
      <c r="AG54" s="10">
        <f t="shared" si="23"/>
        <v>79</v>
      </c>
      <c r="AH54" s="10">
        <f t="shared" si="24"/>
        <v>22</v>
      </c>
    </row>
    <row r="55" spans="1:34" s="5" customFormat="1" ht="12.75">
      <c r="A55" s="5">
        <f t="shared" si="4"/>
        <v>27</v>
      </c>
      <c r="B55" s="5">
        <f t="shared" si="5"/>
        <v>999</v>
      </c>
      <c r="C55" s="5">
        <f t="shared" si="0"/>
        <v>27</v>
      </c>
      <c r="D55" s="5">
        <f t="shared" si="6"/>
        <v>999</v>
      </c>
      <c r="E55" s="25">
        <f t="shared" si="7"/>
        <v>1</v>
      </c>
      <c r="F55" s="26">
        <v>55</v>
      </c>
      <c r="G55" s="27">
        <v>31492</v>
      </c>
      <c r="H55" s="28" t="s">
        <v>119</v>
      </c>
      <c r="I55" s="27">
        <v>2001</v>
      </c>
      <c r="J55" s="28" t="s">
        <v>93</v>
      </c>
      <c r="K55" s="29"/>
      <c r="L55" s="30"/>
      <c r="M55" s="31">
        <f t="shared" si="1"/>
        <v>0</v>
      </c>
      <c r="N55" s="32" t="str">
        <f t="shared" si="2"/>
        <v>s</v>
      </c>
      <c r="O55" s="9"/>
      <c r="P55" s="15">
        <f t="shared" si="8"/>
        <v>9999</v>
      </c>
      <c r="Q55" s="15">
        <f t="shared" si="9"/>
        <v>9999</v>
      </c>
      <c r="R55" s="15">
        <f t="shared" si="10"/>
        <v>9999</v>
      </c>
      <c r="S55" s="15">
        <f t="shared" si="11"/>
        <v>9999</v>
      </c>
      <c r="T55" s="16">
        <f t="shared" si="12"/>
        <v>1000</v>
      </c>
      <c r="U55" s="16">
        <f t="shared" si="13"/>
        <v>1000</v>
      </c>
      <c r="V55" s="16">
        <f t="shared" si="14"/>
        <v>1</v>
      </c>
      <c r="W55" s="10">
        <f t="shared" si="15"/>
        <v>1001</v>
      </c>
      <c r="X55" s="10">
        <f t="shared" si="16"/>
        <v>99999</v>
      </c>
      <c r="Y55" s="10">
        <f t="shared" si="17"/>
        <v>1</v>
      </c>
      <c r="Z55" s="10">
        <f t="shared" si="18"/>
        <v>52</v>
      </c>
      <c r="AA55" s="10">
        <f t="shared" si="31"/>
        <v>1001.000055</v>
      </c>
      <c r="AB55" s="10">
        <f t="shared" si="31"/>
        <v>99999.000055</v>
      </c>
      <c r="AC55" s="10">
        <f t="shared" si="19"/>
        <v>27</v>
      </c>
      <c r="AD55" s="10">
        <f t="shared" si="20"/>
        <v>78</v>
      </c>
      <c r="AE55" s="10">
        <f t="shared" si="21"/>
        <v>1001.000055</v>
      </c>
      <c r="AF55" s="10">
        <f t="shared" si="22"/>
        <v>99999.000055</v>
      </c>
      <c r="AG55" s="10">
        <f t="shared" si="23"/>
        <v>27</v>
      </c>
      <c r="AH55" s="10">
        <f t="shared" si="24"/>
        <v>78</v>
      </c>
    </row>
    <row r="56" spans="1:34" s="5" customFormat="1" ht="12.75">
      <c r="A56" s="5">
        <f t="shared" si="4"/>
        <v>999</v>
      </c>
      <c r="B56" s="5">
        <f t="shared" si="5"/>
        <v>23</v>
      </c>
      <c r="C56" s="5">
        <f t="shared" si="0"/>
        <v>999</v>
      </c>
      <c r="D56" s="5">
        <f t="shared" si="6"/>
        <v>23</v>
      </c>
      <c r="E56" s="41">
        <f t="shared" si="7"/>
        <v>1</v>
      </c>
      <c r="F56" s="42">
        <v>56</v>
      </c>
      <c r="G56" s="43">
        <v>17492</v>
      </c>
      <c r="H56" s="44" t="s">
        <v>120</v>
      </c>
      <c r="I56" s="43">
        <v>2000</v>
      </c>
      <c r="J56" s="44" t="s">
        <v>95</v>
      </c>
      <c r="K56" s="47"/>
      <c r="L56" s="45"/>
      <c r="M56" s="46">
        <f t="shared" si="1"/>
        <v>0</v>
      </c>
      <c r="N56" s="48" t="str">
        <f t="shared" si="2"/>
        <v>m</v>
      </c>
      <c r="O56" s="9"/>
      <c r="P56" s="15">
        <f t="shared" si="8"/>
        <v>9999</v>
      </c>
      <c r="Q56" s="15">
        <f t="shared" si="9"/>
        <v>9999</v>
      </c>
      <c r="R56" s="15">
        <f t="shared" si="10"/>
        <v>9999</v>
      </c>
      <c r="S56" s="15">
        <f t="shared" si="11"/>
        <v>9999</v>
      </c>
      <c r="T56" s="16">
        <f t="shared" si="12"/>
        <v>1000</v>
      </c>
      <c r="U56" s="16">
        <f t="shared" si="13"/>
        <v>1000</v>
      </c>
      <c r="V56" s="16">
        <f t="shared" si="14"/>
        <v>1</v>
      </c>
      <c r="W56" s="10">
        <f t="shared" si="15"/>
        <v>99999</v>
      </c>
      <c r="X56" s="10">
        <f t="shared" si="16"/>
        <v>1001</v>
      </c>
      <c r="Y56" s="10">
        <f t="shared" si="17"/>
        <v>58</v>
      </c>
      <c r="Z56" s="10">
        <f t="shared" si="18"/>
        <v>1</v>
      </c>
      <c r="AA56" s="10">
        <f t="shared" si="31"/>
        <v>99999.000056</v>
      </c>
      <c r="AB56" s="10">
        <f t="shared" si="31"/>
        <v>1001.000056</v>
      </c>
      <c r="AC56" s="10">
        <f t="shared" si="19"/>
        <v>80</v>
      </c>
      <c r="AD56" s="10">
        <f t="shared" si="20"/>
        <v>23</v>
      </c>
      <c r="AE56" s="10">
        <f t="shared" si="21"/>
        <v>99999.000056</v>
      </c>
      <c r="AF56" s="10">
        <f t="shared" si="22"/>
        <v>1001.000056</v>
      </c>
      <c r="AG56" s="10">
        <f t="shared" si="23"/>
        <v>80</v>
      </c>
      <c r="AH56" s="10">
        <f t="shared" si="24"/>
        <v>23</v>
      </c>
    </row>
    <row r="57" spans="1:34" s="5" customFormat="1" ht="13.5" thickBot="1">
      <c r="A57" s="5">
        <f t="shared" si="4"/>
        <v>28</v>
      </c>
      <c r="B57" s="5">
        <f t="shared" si="5"/>
        <v>999</v>
      </c>
      <c r="C57" s="5">
        <f t="shared" si="0"/>
        <v>28</v>
      </c>
      <c r="D57" s="5">
        <f t="shared" si="6"/>
        <v>999</v>
      </c>
      <c r="E57" s="33">
        <f t="shared" si="7"/>
        <v>1</v>
      </c>
      <c r="F57" s="34">
        <v>57</v>
      </c>
      <c r="G57" s="35">
        <v>33272</v>
      </c>
      <c r="H57" s="36" t="s">
        <v>121</v>
      </c>
      <c r="I57" s="35">
        <v>2002</v>
      </c>
      <c r="J57" s="36" t="s">
        <v>39</v>
      </c>
      <c r="K57" s="37"/>
      <c r="L57" s="38"/>
      <c r="M57" s="39">
        <f t="shared" si="1"/>
        <v>0</v>
      </c>
      <c r="N57" s="40" t="str">
        <f t="shared" si="2"/>
        <v>s</v>
      </c>
      <c r="O57" s="9"/>
      <c r="P57" s="15">
        <f t="shared" si="8"/>
        <v>9999</v>
      </c>
      <c r="Q57" s="15">
        <f t="shared" si="9"/>
        <v>9999</v>
      </c>
      <c r="R57" s="15">
        <f t="shared" si="10"/>
        <v>9999</v>
      </c>
      <c r="S57" s="15">
        <f t="shared" si="11"/>
        <v>9999</v>
      </c>
      <c r="T57" s="16">
        <f t="shared" si="12"/>
        <v>1000</v>
      </c>
      <c r="U57" s="16">
        <f t="shared" si="13"/>
        <v>1000</v>
      </c>
      <c r="V57" s="16">
        <f t="shared" si="14"/>
        <v>1</v>
      </c>
      <c r="W57" s="10">
        <f t="shared" si="15"/>
        <v>1001</v>
      </c>
      <c r="X57" s="10">
        <f t="shared" si="16"/>
        <v>99999</v>
      </c>
      <c r="Y57" s="10">
        <f t="shared" si="17"/>
        <v>1</v>
      </c>
      <c r="Z57" s="10">
        <f t="shared" si="18"/>
        <v>52</v>
      </c>
      <c r="AA57" s="10">
        <f t="shared" si="31"/>
        <v>1001.000057</v>
      </c>
      <c r="AB57" s="10">
        <f t="shared" si="31"/>
        <v>99999.000057</v>
      </c>
      <c r="AC57" s="10">
        <f t="shared" si="19"/>
        <v>28</v>
      </c>
      <c r="AD57" s="10">
        <f t="shared" si="20"/>
        <v>79</v>
      </c>
      <c r="AE57" s="10">
        <f t="shared" si="21"/>
        <v>1001.000057</v>
      </c>
      <c r="AF57" s="10">
        <f t="shared" si="22"/>
        <v>99999.000057</v>
      </c>
      <c r="AG57" s="10">
        <f t="shared" si="23"/>
        <v>28</v>
      </c>
      <c r="AH57" s="10">
        <f t="shared" si="24"/>
        <v>79</v>
      </c>
    </row>
    <row r="58" spans="1:34" s="5" customFormat="1" ht="12.75">
      <c r="A58" s="5">
        <f t="shared" si="4"/>
        <v>29</v>
      </c>
      <c r="B58" s="5">
        <f t="shared" si="5"/>
        <v>999</v>
      </c>
      <c r="C58" s="5">
        <f t="shared" si="0"/>
        <v>29</v>
      </c>
      <c r="D58" s="5">
        <f t="shared" si="6"/>
        <v>999</v>
      </c>
      <c r="E58" s="25">
        <f t="shared" si="7"/>
        <v>1</v>
      </c>
      <c r="F58" s="26">
        <v>58</v>
      </c>
      <c r="G58" s="27">
        <v>20062</v>
      </c>
      <c r="H58" s="28" t="s">
        <v>122</v>
      </c>
      <c r="I58" s="27">
        <v>2001</v>
      </c>
      <c r="J58" s="28" t="s">
        <v>97</v>
      </c>
      <c r="K58" s="29"/>
      <c r="L58" s="30"/>
      <c r="M58" s="31">
        <f t="shared" si="1"/>
        <v>0</v>
      </c>
      <c r="N58" s="32" t="str">
        <f t="shared" si="2"/>
        <v>s</v>
      </c>
      <c r="O58" s="9"/>
      <c r="P58" s="15">
        <f t="shared" si="8"/>
        <v>9999</v>
      </c>
      <c r="Q58" s="15">
        <f t="shared" si="9"/>
        <v>9999</v>
      </c>
      <c r="R58" s="15">
        <f t="shared" si="10"/>
        <v>9999</v>
      </c>
      <c r="S58" s="15">
        <f t="shared" si="11"/>
        <v>9999</v>
      </c>
      <c r="T58" s="16">
        <f t="shared" si="12"/>
        <v>1000</v>
      </c>
      <c r="U58" s="16">
        <f t="shared" si="13"/>
        <v>1000</v>
      </c>
      <c r="V58" s="16">
        <f t="shared" si="14"/>
        <v>1</v>
      </c>
      <c r="W58" s="10">
        <f t="shared" si="15"/>
        <v>1001</v>
      </c>
      <c r="X58" s="10">
        <f t="shared" si="16"/>
        <v>99999</v>
      </c>
      <c r="Y58" s="10">
        <f t="shared" si="17"/>
        <v>1</v>
      </c>
      <c r="Z58" s="10">
        <f t="shared" si="18"/>
        <v>52</v>
      </c>
      <c r="AA58" s="10">
        <f t="shared" si="31"/>
        <v>1001.000058</v>
      </c>
      <c r="AB58" s="10">
        <f t="shared" si="31"/>
        <v>99999.000058</v>
      </c>
      <c r="AC58" s="10">
        <f t="shared" si="19"/>
        <v>29</v>
      </c>
      <c r="AD58" s="10">
        <f t="shared" si="20"/>
        <v>80</v>
      </c>
      <c r="AE58" s="10">
        <f t="shared" si="21"/>
        <v>1001.000058</v>
      </c>
      <c r="AF58" s="10">
        <f t="shared" si="22"/>
        <v>99999.000058</v>
      </c>
      <c r="AG58" s="10">
        <f t="shared" si="23"/>
        <v>29</v>
      </c>
      <c r="AH58" s="10">
        <f t="shared" si="24"/>
        <v>80</v>
      </c>
    </row>
    <row r="59" spans="1:34" s="5" customFormat="1" ht="12.75">
      <c r="A59" s="5">
        <f t="shared" si="4"/>
        <v>30</v>
      </c>
      <c r="B59" s="5">
        <f t="shared" si="5"/>
        <v>999</v>
      </c>
      <c r="C59" s="5">
        <f t="shared" si="0"/>
        <v>30</v>
      </c>
      <c r="D59" s="5">
        <f t="shared" si="6"/>
        <v>999</v>
      </c>
      <c r="E59" s="41">
        <f t="shared" si="7"/>
        <v>1</v>
      </c>
      <c r="F59" s="42">
        <v>59</v>
      </c>
      <c r="G59" s="43">
        <v>34462</v>
      </c>
      <c r="H59" s="44" t="s">
        <v>123</v>
      </c>
      <c r="I59" s="43">
        <v>2002</v>
      </c>
      <c r="J59" s="44" t="s">
        <v>124</v>
      </c>
      <c r="K59" s="47"/>
      <c r="L59" s="45"/>
      <c r="M59" s="46">
        <f t="shared" si="1"/>
        <v>0</v>
      </c>
      <c r="N59" s="48" t="str">
        <f t="shared" si="2"/>
        <v>s</v>
      </c>
      <c r="O59" s="9"/>
      <c r="P59" s="15">
        <f t="shared" si="8"/>
        <v>9999</v>
      </c>
      <c r="Q59" s="15">
        <f t="shared" si="9"/>
        <v>9999</v>
      </c>
      <c r="R59" s="15">
        <f t="shared" si="10"/>
        <v>9999</v>
      </c>
      <c r="S59" s="15">
        <f t="shared" si="11"/>
        <v>9999</v>
      </c>
      <c r="T59" s="16">
        <f t="shared" si="12"/>
        <v>1000</v>
      </c>
      <c r="U59" s="16">
        <f t="shared" si="13"/>
        <v>1000</v>
      </c>
      <c r="V59" s="16">
        <f t="shared" si="14"/>
        <v>1</v>
      </c>
      <c r="W59" s="10">
        <f t="shared" si="15"/>
        <v>1001</v>
      </c>
      <c r="X59" s="10">
        <f t="shared" si="16"/>
        <v>99999</v>
      </c>
      <c r="Y59" s="10">
        <f t="shared" si="17"/>
        <v>1</v>
      </c>
      <c r="Z59" s="10">
        <f t="shared" si="18"/>
        <v>52</v>
      </c>
      <c r="AA59" s="10">
        <f t="shared" si="31"/>
        <v>1001.000059</v>
      </c>
      <c r="AB59" s="10">
        <f t="shared" si="31"/>
        <v>99999.000059</v>
      </c>
      <c r="AC59" s="10">
        <f t="shared" si="19"/>
        <v>30</v>
      </c>
      <c r="AD59" s="10">
        <f t="shared" si="20"/>
        <v>81</v>
      </c>
      <c r="AE59" s="10">
        <f t="shared" si="21"/>
        <v>1001.000059</v>
      </c>
      <c r="AF59" s="10">
        <f t="shared" si="22"/>
        <v>99999.000059</v>
      </c>
      <c r="AG59" s="10">
        <f t="shared" si="23"/>
        <v>30</v>
      </c>
      <c r="AH59" s="10">
        <f t="shared" si="24"/>
        <v>81</v>
      </c>
    </row>
    <row r="60" spans="1:34" s="5" customFormat="1" ht="13.5" thickBot="1">
      <c r="A60" s="5">
        <f t="shared" si="4"/>
        <v>999</v>
      </c>
      <c r="B60" s="5">
        <f t="shared" si="5"/>
        <v>24</v>
      </c>
      <c r="C60" s="5">
        <f t="shared" si="0"/>
        <v>999</v>
      </c>
      <c r="D60" s="5">
        <f t="shared" si="6"/>
        <v>24</v>
      </c>
      <c r="E60" s="33">
        <f t="shared" si="7"/>
        <v>1</v>
      </c>
      <c r="F60" s="34">
        <v>60</v>
      </c>
      <c r="G60" s="35">
        <v>15392</v>
      </c>
      <c r="H60" s="36" t="s">
        <v>125</v>
      </c>
      <c r="I60" s="35">
        <v>1996</v>
      </c>
      <c r="J60" s="36" t="s">
        <v>126</v>
      </c>
      <c r="K60" s="37"/>
      <c r="L60" s="38"/>
      <c r="M60" s="39">
        <f t="shared" si="1"/>
        <v>0</v>
      </c>
      <c r="N60" s="40" t="str">
        <f t="shared" si="2"/>
        <v>m</v>
      </c>
      <c r="O60" s="9"/>
      <c r="P60" s="15">
        <f t="shared" si="8"/>
        <v>9999</v>
      </c>
      <c r="Q60" s="15">
        <f t="shared" si="9"/>
        <v>9999</v>
      </c>
      <c r="R60" s="15">
        <f t="shared" si="10"/>
        <v>9999</v>
      </c>
      <c r="S60" s="15">
        <f t="shared" si="11"/>
        <v>9999</v>
      </c>
      <c r="T60" s="16">
        <f t="shared" si="12"/>
        <v>1000</v>
      </c>
      <c r="U60" s="16">
        <f t="shared" si="13"/>
        <v>1000</v>
      </c>
      <c r="V60" s="16">
        <f t="shared" si="14"/>
        <v>1</v>
      </c>
      <c r="W60" s="10">
        <f t="shared" si="15"/>
        <v>99999</v>
      </c>
      <c r="X60" s="10">
        <f t="shared" si="16"/>
        <v>1001</v>
      </c>
      <c r="Y60" s="10">
        <f t="shared" si="17"/>
        <v>58</v>
      </c>
      <c r="Z60" s="10">
        <f t="shared" si="18"/>
        <v>1</v>
      </c>
      <c r="AA60" s="10">
        <f t="shared" si="31"/>
        <v>99999.00006</v>
      </c>
      <c r="AB60" s="10">
        <f t="shared" si="31"/>
        <v>1001.00006</v>
      </c>
      <c r="AC60" s="10">
        <f t="shared" si="19"/>
        <v>81</v>
      </c>
      <c r="AD60" s="10">
        <f t="shared" si="20"/>
        <v>24</v>
      </c>
      <c r="AE60" s="10">
        <f t="shared" si="21"/>
        <v>99999.00006</v>
      </c>
      <c r="AF60" s="10">
        <f t="shared" si="22"/>
        <v>1001.00006</v>
      </c>
      <c r="AG60" s="10">
        <f t="shared" si="23"/>
        <v>81</v>
      </c>
      <c r="AH60" s="10">
        <f t="shared" si="24"/>
        <v>24</v>
      </c>
    </row>
    <row r="61" spans="1:34" s="5" customFormat="1" ht="12.75">
      <c r="A61" s="5">
        <f t="shared" si="4"/>
        <v>999</v>
      </c>
      <c r="B61" s="5">
        <f t="shared" si="5"/>
        <v>25</v>
      </c>
      <c r="C61" s="5">
        <f t="shared" si="0"/>
        <v>999</v>
      </c>
      <c r="D61" s="5">
        <f t="shared" si="6"/>
        <v>25</v>
      </c>
      <c r="E61" s="25">
        <f t="shared" si="7"/>
        <v>1</v>
      </c>
      <c r="F61" s="26">
        <v>61</v>
      </c>
      <c r="G61" s="27">
        <v>35362</v>
      </c>
      <c r="H61" s="28" t="s">
        <v>127</v>
      </c>
      <c r="I61" s="27">
        <v>1992</v>
      </c>
      <c r="J61" s="28" t="s">
        <v>99</v>
      </c>
      <c r="K61" s="29"/>
      <c r="L61" s="30"/>
      <c r="M61" s="31">
        <f t="shared" si="1"/>
        <v>0</v>
      </c>
      <c r="N61" s="32" t="str">
        <f t="shared" si="2"/>
        <v>m</v>
      </c>
      <c r="O61" s="9"/>
      <c r="P61" s="15">
        <f t="shared" si="8"/>
        <v>9999</v>
      </c>
      <c r="Q61" s="15">
        <f t="shared" si="9"/>
        <v>9999</v>
      </c>
      <c r="R61" s="15">
        <f t="shared" si="10"/>
        <v>9999</v>
      </c>
      <c r="S61" s="15">
        <f t="shared" si="11"/>
        <v>9999</v>
      </c>
      <c r="T61" s="16">
        <f t="shared" si="12"/>
        <v>1000</v>
      </c>
      <c r="U61" s="16">
        <f t="shared" si="13"/>
        <v>1000</v>
      </c>
      <c r="V61" s="16">
        <f t="shared" si="14"/>
        <v>1</v>
      </c>
      <c r="W61" s="10">
        <f t="shared" si="15"/>
        <v>99999</v>
      </c>
      <c r="X61" s="10">
        <f t="shared" si="16"/>
        <v>1001</v>
      </c>
      <c r="Y61" s="10">
        <f t="shared" si="17"/>
        <v>58</v>
      </c>
      <c r="Z61" s="10">
        <f t="shared" si="18"/>
        <v>1</v>
      </c>
      <c r="AA61" s="10">
        <f t="shared" si="31"/>
        <v>99999.000061</v>
      </c>
      <c r="AB61" s="10">
        <f t="shared" si="31"/>
        <v>1001.000061</v>
      </c>
      <c r="AC61" s="10">
        <f t="shared" si="19"/>
        <v>82</v>
      </c>
      <c r="AD61" s="10">
        <f t="shared" si="20"/>
        <v>25</v>
      </c>
      <c r="AE61" s="10">
        <f t="shared" si="21"/>
        <v>99999.000061</v>
      </c>
      <c r="AF61" s="10">
        <f t="shared" si="22"/>
        <v>1001.000061</v>
      </c>
      <c r="AG61" s="10">
        <f t="shared" si="23"/>
        <v>82</v>
      </c>
      <c r="AH61" s="10">
        <f t="shared" si="24"/>
        <v>25</v>
      </c>
    </row>
    <row r="62" spans="1:34" s="5" customFormat="1" ht="12.75">
      <c r="A62" s="5">
        <f t="shared" si="4"/>
        <v>999</v>
      </c>
      <c r="B62" s="5">
        <f t="shared" si="5"/>
        <v>26</v>
      </c>
      <c r="C62" s="5">
        <f t="shared" si="0"/>
        <v>999</v>
      </c>
      <c r="D62" s="5">
        <f t="shared" si="6"/>
        <v>26</v>
      </c>
      <c r="E62" s="41">
        <f t="shared" si="7"/>
        <v>1</v>
      </c>
      <c r="F62" s="42">
        <v>62</v>
      </c>
      <c r="G62" s="43">
        <v>22872</v>
      </c>
      <c r="H62" s="44" t="s">
        <v>128</v>
      </c>
      <c r="I62" s="43">
        <v>1999</v>
      </c>
      <c r="J62" s="44" t="s">
        <v>45</v>
      </c>
      <c r="K62" s="47"/>
      <c r="L62" s="45"/>
      <c r="M62" s="46">
        <f t="shared" si="1"/>
        <v>0</v>
      </c>
      <c r="N62" s="48" t="str">
        <f t="shared" si="2"/>
        <v>m</v>
      </c>
      <c r="O62" s="9"/>
      <c r="P62" s="15">
        <f t="shared" si="8"/>
        <v>9999</v>
      </c>
      <c r="Q62" s="15">
        <f t="shared" si="9"/>
        <v>9999</v>
      </c>
      <c r="R62" s="15">
        <f t="shared" si="10"/>
        <v>9999</v>
      </c>
      <c r="S62" s="15">
        <f t="shared" si="11"/>
        <v>9999</v>
      </c>
      <c r="T62" s="16">
        <f t="shared" si="12"/>
        <v>1000</v>
      </c>
      <c r="U62" s="16">
        <f t="shared" si="13"/>
        <v>1000</v>
      </c>
      <c r="V62" s="16">
        <f t="shared" si="14"/>
        <v>1</v>
      </c>
      <c r="W62" s="10">
        <f t="shared" si="15"/>
        <v>99999</v>
      </c>
      <c r="X62" s="10">
        <f t="shared" si="16"/>
        <v>1001</v>
      </c>
      <c r="Y62" s="10">
        <f t="shared" si="17"/>
        <v>58</v>
      </c>
      <c r="Z62" s="10">
        <f t="shared" si="18"/>
        <v>1</v>
      </c>
      <c r="AA62" s="10">
        <f t="shared" si="31"/>
        <v>99999.000062</v>
      </c>
      <c r="AB62" s="10">
        <f t="shared" si="31"/>
        <v>1001.000062</v>
      </c>
      <c r="AC62" s="10">
        <f t="shared" si="19"/>
        <v>83</v>
      </c>
      <c r="AD62" s="10">
        <f t="shared" si="20"/>
        <v>26</v>
      </c>
      <c r="AE62" s="10">
        <f t="shared" si="21"/>
        <v>99999.000062</v>
      </c>
      <c r="AF62" s="10">
        <f t="shared" si="22"/>
        <v>1001.000062</v>
      </c>
      <c r="AG62" s="10">
        <f t="shared" si="23"/>
        <v>83</v>
      </c>
      <c r="AH62" s="10">
        <f t="shared" si="24"/>
        <v>26</v>
      </c>
    </row>
    <row r="63" spans="1:34" s="5" customFormat="1" ht="13.5" thickBot="1">
      <c r="A63" s="5">
        <f t="shared" si="4"/>
        <v>31</v>
      </c>
      <c r="B63" s="5">
        <f t="shared" si="5"/>
        <v>999</v>
      </c>
      <c r="C63" s="5">
        <f t="shared" si="0"/>
        <v>31</v>
      </c>
      <c r="D63" s="5">
        <f t="shared" si="6"/>
        <v>999</v>
      </c>
      <c r="E63" s="33">
        <f t="shared" si="7"/>
        <v>1</v>
      </c>
      <c r="F63" s="49">
        <v>63</v>
      </c>
      <c r="G63" s="35">
        <v>28632</v>
      </c>
      <c r="H63" s="36" t="s">
        <v>130</v>
      </c>
      <c r="I63" s="35">
        <v>2001</v>
      </c>
      <c r="J63" s="36" t="s">
        <v>131</v>
      </c>
      <c r="K63" s="37"/>
      <c r="L63" s="38"/>
      <c r="M63" s="39">
        <f t="shared" si="1"/>
        <v>0</v>
      </c>
      <c r="N63" s="40" t="str">
        <f t="shared" si="2"/>
        <v>s</v>
      </c>
      <c r="O63" s="9"/>
      <c r="P63" s="15">
        <f t="shared" si="8"/>
        <v>9999</v>
      </c>
      <c r="Q63" s="15">
        <f t="shared" si="9"/>
        <v>9999</v>
      </c>
      <c r="R63" s="15">
        <f t="shared" si="10"/>
        <v>9999</v>
      </c>
      <c r="S63" s="15">
        <f t="shared" si="11"/>
        <v>9999</v>
      </c>
      <c r="T63" s="16">
        <f t="shared" si="12"/>
        <v>1000</v>
      </c>
      <c r="U63" s="16">
        <f t="shared" si="13"/>
        <v>1000</v>
      </c>
      <c r="V63" s="16">
        <f t="shared" si="14"/>
        <v>1</v>
      </c>
      <c r="W63" s="10">
        <f t="shared" si="15"/>
        <v>1001</v>
      </c>
      <c r="X63" s="10">
        <f t="shared" si="16"/>
        <v>99999</v>
      </c>
      <c r="Y63" s="10">
        <f t="shared" si="17"/>
        <v>1</v>
      </c>
      <c r="Z63" s="10">
        <f t="shared" si="18"/>
        <v>52</v>
      </c>
      <c r="AA63" s="10">
        <f t="shared" si="31"/>
        <v>1001.000063</v>
      </c>
      <c r="AB63" s="10">
        <f t="shared" si="31"/>
        <v>99999.000063</v>
      </c>
      <c r="AC63" s="10">
        <f t="shared" si="19"/>
        <v>31</v>
      </c>
      <c r="AD63" s="10">
        <f t="shared" si="20"/>
        <v>82</v>
      </c>
      <c r="AE63" s="10">
        <f t="shared" si="21"/>
        <v>1001.000063</v>
      </c>
      <c r="AF63" s="10">
        <f t="shared" si="22"/>
        <v>99999.000063</v>
      </c>
      <c r="AG63" s="10">
        <f t="shared" si="23"/>
        <v>31</v>
      </c>
      <c r="AH63" s="10">
        <f t="shared" si="24"/>
        <v>82</v>
      </c>
    </row>
    <row r="64" spans="1:34" s="5" customFormat="1" ht="12.75">
      <c r="A64" s="5">
        <f t="shared" si="4"/>
        <v>999</v>
      </c>
      <c r="B64" s="5">
        <f t="shared" si="5"/>
        <v>27</v>
      </c>
      <c r="C64" s="5">
        <f t="shared" si="0"/>
        <v>999</v>
      </c>
      <c r="D64" s="5">
        <f t="shared" si="6"/>
        <v>27</v>
      </c>
      <c r="E64" s="25">
        <f t="shared" si="7"/>
        <v>1</v>
      </c>
      <c r="F64" s="26">
        <v>65</v>
      </c>
      <c r="G64" s="27">
        <v>15612</v>
      </c>
      <c r="H64" s="28" t="s">
        <v>132</v>
      </c>
      <c r="I64" s="27">
        <v>1998</v>
      </c>
      <c r="J64" s="28" t="s">
        <v>103</v>
      </c>
      <c r="K64" s="29"/>
      <c r="L64" s="30"/>
      <c r="M64" s="31">
        <f t="shared" si="1"/>
        <v>0</v>
      </c>
      <c r="N64" s="32" t="str">
        <f t="shared" si="2"/>
        <v>m</v>
      </c>
      <c r="O64" s="9"/>
      <c r="P64" s="15">
        <f t="shared" si="8"/>
        <v>9999</v>
      </c>
      <c r="Q64" s="15">
        <f t="shared" si="9"/>
        <v>9999</v>
      </c>
      <c r="R64" s="15">
        <f t="shared" si="10"/>
        <v>9999</v>
      </c>
      <c r="S64" s="15">
        <f t="shared" si="11"/>
        <v>9999</v>
      </c>
      <c r="T64" s="16">
        <f t="shared" si="12"/>
        <v>1000</v>
      </c>
      <c r="U64" s="16">
        <f t="shared" si="13"/>
        <v>1000</v>
      </c>
      <c r="V64" s="16">
        <f t="shared" si="14"/>
        <v>1</v>
      </c>
      <c r="W64" s="10">
        <f t="shared" si="15"/>
        <v>99999</v>
      </c>
      <c r="X64" s="10">
        <f t="shared" si="16"/>
        <v>1001</v>
      </c>
      <c r="Y64" s="10">
        <f t="shared" si="17"/>
        <v>58</v>
      </c>
      <c r="Z64" s="10">
        <f t="shared" si="18"/>
        <v>1</v>
      </c>
      <c r="AA64" s="10">
        <f t="shared" si="31"/>
        <v>99999.000064</v>
      </c>
      <c r="AB64" s="10">
        <f t="shared" si="31"/>
        <v>1001.000064</v>
      </c>
      <c r="AC64" s="10">
        <f t="shared" si="19"/>
        <v>84</v>
      </c>
      <c r="AD64" s="10">
        <f t="shared" si="20"/>
        <v>27</v>
      </c>
      <c r="AE64" s="10">
        <f t="shared" si="21"/>
        <v>99999.000064</v>
      </c>
      <c r="AF64" s="10">
        <f t="shared" si="22"/>
        <v>1001.000064</v>
      </c>
      <c r="AG64" s="10">
        <f t="shared" si="23"/>
        <v>84</v>
      </c>
      <c r="AH64" s="10">
        <f t="shared" si="24"/>
        <v>27</v>
      </c>
    </row>
    <row r="65" spans="1:34" s="5" customFormat="1" ht="12.75">
      <c r="A65" s="5">
        <f t="shared" si="4"/>
        <v>32</v>
      </c>
      <c r="B65" s="5">
        <f t="shared" si="5"/>
        <v>999</v>
      </c>
      <c r="C65" s="5">
        <f t="shared" si="0"/>
        <v>32</v>
      </c>
      <c r="D65" s="5">
        <f t="shared" si="6"/>
        <v>999</v>
      </c>
      <c r="E65" s="41">
        <f t="shared" si="7"/>
        <v>1</v>
      </c>
      <c r="F65" s="42">
        <v>66</v>
      </c>
      <c r="G65" s="43">
        <v>29282</v>
      </c>
      <c r="H65" s="44" t="s">
        <v>133</v>
      </c>
      <c r="I65" s="43">
        <v>2001</v>
      </c>
      <c r="J65" s="44" t="s">
        <v>105</v>
      </c>
      <c r="K65" s="47"/>
      <c r="L65" s="45"/>
      <c r="M65" s="46">
        <f t="shared" si="1"/>
        <v>0</v>
      </c>
      <c r="N65" s="48" t="str">
        <f t="shared" si="2"/>
        <v>s</v>
      </c>
      <c r="O65" s="9"/>
      <c r="P65" s="15">
        <f t="shared" si="8"/>
        <v>9999</v>
      </c>
      <c r="Q65" s="15">
        <f t="shared" si="9"/>
        <v>9999</v>
      </c>
      <c r="R65" s="15">
        <f t="shared" si="10"/>
        <v>9999</v>
      </c>
      <c r="S65" s="15">
        <f t="shared" si="11"/>
        <v>9999</v>
      </c>
      <c r="T65" s="16">
        <f t="shared" si="12"/>
        <v>1000</v>
      </c>
      <c r="U65" s="16">
        <f t="shared" si="13"/>
        <v>1000</v>
      </c>
      <c r="V65" s="16">
        <f t="shared" si="14"/>
        <v>1</v>
      </c>
      <c r="W65" s="10">
        <f t="shared" si="15"/>
        <v>1001</v>
      </c>
      <c r="X65" s="10">
        <f t="shared" si="16"/>
        <v>99999</v>
      </c>
      <c r="Y65" s="10">
        <f t="shared" si="17"/>
        <v>1</v>
      </c>
      <c r="Z65" s="10">
        <f t="shared" si="18"/>
        <v>52</v>
      </c>
      <c r="AA65" s="10">
        <f t="shared" si="31"/>
        <v>1001.000065</v>
      </c>
      <c r="AB65" s="10">
        <f t="shared" si="31"/>
        <v>99999.000065</v>
      </c>
      <c r="AC65" s="10">
        <f t="shared" si="19"/>
        <v>32</v>
      </c>
      <c r="AD65" s="10">
        <f t="shared" si="20"/>
        <v>83</v>
      </c>
      <c r="AE65" s="10">
        <f t="shared" si="21"/>
        <v>1001.000065</v>
      </c>
      <c r="AF65" s="10">
        <f t="shared" si="22"/>
        <v>99999.000065</v>
      </c>
      <c r="AG65" s="10">
        <f t="shared" si="23"/>
        <v>32</v>
      </c>
      <c r="AH65" s="10">
        <f t="shared" si="24"/>
        <v>83</v>
      </c>
    </row>
    <row r="66" spans="1:34" s="5" customFormat="1" ht="13.5" thickBot="1">
      <c r="A66" s="5">
        <f t="shared" si="4"/>
        <v>999</v>
      </c>
      <c r="B66" s="5">
        <f t="shared" si="5"/>
        <v>28</v>
      </c>
      <c r="C66" s="5">
        <f t="shared" si="0"/>
        <v>999</v>
      </c>
      <c r="D66" s="5">
        <f t="shared" si="6"/>
        <v>28</v>
      </c>
      <c r="E66" s="33">
        <f t="shared" si="7"/>
        <v>1</v>
      </c>
      <c r="F66" s="34">
        <v>67</v>
      </c>
      <c r="G66" s="35">
        <v>18852</v>
      </c>
      <c r="H66" s="36" t="s">
        <v>134</v>
      </c>
      <c r="I66" s="35">
        <v>2000</v>
      </c>
      <c r="J66" s="36" t="s">
        <v>107</v>
      </c>
      <c r="K66" s="37"/>
      <c r="L66" s="38"/>
      <c r="M66" s="39">
        <f t="shared" si="1"/>
        <v>0</v>
      </c>
      <c r="N66" s="40" t="str">
        <f t="shared" si="2"/>
        <v>m</v>
      </c>
      <c r="O66" s="9"/>
      <c r="P66" s="15">
        <f t="shared" si="8"/>
        <v>9999</v>
      </c>
      <c r="Q66" s="15">
        <f t="shared" si="9"/>
        <v>9999</v>
      </c>
      <c r="R66" s="15">
        <f t="shared" si="10"/>
        <v>9999</v>
      </c>
      <c r="S66" s="15">
        <f t="shared" si="11"/>
        <v>9999</v>
      </c>
      <c r="T66" s="16">
        <f t="shared" si="12"/>
        <v>1000</v>
      </c>
      <c r="U66" s="16">
        <f t="shared" si="13"/>
        <v>1000</v>
      </c>
      <c r="V66" s="16">
        <f t="shared" si="14"/>
        <v>1</v>
      </c>
      <c r="W66" s="10">
        <f t="shared" si="15"/>
        <v>99999</v>
      </c>
      <c r="X66" s="10">
        <f t="shared" si="16"/>
        <v>1001</v>
      </c>
      <c r="Y66" s="10">
        <f t="shared" si="17"/>
        <v>58</v>
      </c>
      <c r="Z66" s="10">
        <f t="shared" si="18"/>
        <v>1</v>
      </c>
      <c r="AA66" s="10">
        <f t="shared" si="31"/>
        <v>99999.000066</v>
      </c>
      <c r="AB66" s="10">
        <f t="shared" si="31"/>
        <v>1001.000066</v>
      </c>
      <c r="AC66" s="10">
        <f t="shared" si="19"/>
        <v>85</v>
      </c>
      <c r="AD66" s="10">
        <f t="shared" si="20"/>
        <v>28</v>
      </c>
      <c r="AE66" s="10">
        <f t="shared" si="21"/>
        <v>99999.000066</v>
      </c>
      <c r="AF66" s="10">
        <f t="shared" si="22"/>
        <v>1001.000066</v>
      </c>
      <c r="AG66" s="10">
        <f t="shared" si="23"/>
        <v>85</v>
      </c>
      <c r="AH66" s="10">
        <f t="shared" si="24"/>
        <v>28</v>
      </c>
    </row>
    <row r="67" spans="1:34" s="5" customFormat="1" ht="12.75">
      <c r="A67" s="5">
        <f t="shared" si="4"/>
        <v>33</v>
      </c>
      <c r="B67" s="5">
        <f t="shared" si="5"/>
        <v>999</v>
      </c>
      <c r="C67" s="5">
        <f t="shared" si="0"/>
        <v>33</v>
      </c>
      <c r="D67" s="5">
        <f t="shared" si="6"/>
        <v>999</v>
      </c>
      <c r="E67" s="25">
        <f t="shared" si="7"/>
        <v>1</v>
      </c>
      <c r="F67" s="26">
        <v>69</v>
      </c>
      <c r="G67" s="27">
        <v>50482</v>
      </c>
      <c r="H67" s="28" t="s">
        <v>136</v>
      </c>
      <c r="I67" s="27">
        <v>2002</v>
      </c>
      <c r="J67" s="28" t="s">
        <v>109</v>
      </c>
      <c r="K67" s="29"/>
      <c r="L67" s="30"/>
      <c r="M67" s="31">
        <f t="shared" si="1"/>
        <v>0</v>
      </c>
      <c r="N67" s="32" t="str">
        <f t="shared" si="2"/>
        <v>s</v>
      </c>
      <c r="O67" s="9"/>
      <c r="P67" s="15">
        <f t="shared" si="8"/>
        <v>9999</v>
      </c>
      <c r="Q67" s="15">
        <f t="shared" si="9"/>
        <v>9999</v>
      </c>
      <c r="R67" s="15">
        <f t="shared" si="10"/>
        <v>9999</v>
      </c>
      <c r="S67" s="15">
        <f t="shared" si="11"/>
        <v>9999</v>
      </c>
      <c r="T67" s="16">
        <f t="shared" si="12"/>
        <v>1000</v>
      </c>
      <c r="U67" s="16">
        <f t="shared" si="13"/>
        <v>1000</v>
      </c>
      <c r="V67" s="16">
        <f t="shared" si="14"/>
        <v>1</v>
      </c>
      <c r="W67" s="10">
        <f t="shared" si="15"/>
        <v>1001</v>
      </c>
      <c r="X67" s="10">
        <f t="shared" si="16"/>
        <v>99999</v>
      </c>
      <c r="Y67" s="10">
        <f t="shared" si="17"/>
        <v>1</v>
      </c>
      <c r="Z67" s="10">
        <f t="shared" si="18"/>
        <v>52</v>
      </c>
      <c r="AA67" s="10">
        <f t="shared" si="31"/>
        <v>1001.000067</v>
      </c>
      <c r="AB67" s="10">
        <f t="shared" si="31"/>
        <v>99999.000067</v>
      </c>
      <c r="AC67" s="10">
        <f t="shared" si="19"/>
        <v>33</v>
      </c>
      <c r="AD67" s="10">
        <f t="shared" si="20"/>
        <v>84</v>
      </c>
      <c r="AE67" s="10">
        <f t="shared" si="21"/>
        <v>1001.000067</v>
      </c>
      <c r="AF67" s="10">
        <f t="shared" si="22"/>
        <v>99999.000067</v>
      </c>
      <c r="AG67" s="10">
        <f t="shared" si="23"/>
        <v>33</v>
      </c>
      <c r="AH67" s="10">
        <f t="shared" si="24"/>
        <v>84</v>
      </c>
    </row>
    <row r="68" spans="1:34" s="5" customFormat="1" ht="12.75">
      <c r="A68" s="5">
        <f t="shared" si="4"/>
        <v>34</v>
      </c>
      <c r="B68" s="5">
        <f t="shared" si="5"/>
        <v>999</v>
      </c>
      <c r="C68" s="5">
        <f t="shared" si="0"/>
        <v>34</v>
      </c>
      <c r="D68" s="5">
        <f t="shared" si="6"/>
        <v>999</v>
      </c>
      <c r="E68" s="41">
        <f t="shared" si="7"/>
        <v>1</v>
      </c>
      <c r="F68" s="42">
        <v>70</v>
      </c>
      <c r="G68" s="43">
        <v>37572</v>
      </c>
      <c r="H68" s="44" t="s">
        <v>137</v>
      </c>
      <c r="I68" s="43">
        <v>2001</v>
      </c>
      <c r="J68" s="44" t="s">
        <v>111</v>
      </c>
      <c r="K68" s="47"/>
      <c r="L68" s="45"/>
      <c r="M68" s="46">
        <f t="shared" si="1"/>
        <v>0</v>
      </c>
      <c r="N68" s="48" t="str">
        <f t="shared" si="2"/>
        <v>s</v>
      </c>
      <c r="O68" s="9"/>
      <c r="P68" s="15">
        <f t="shared" si="8"/>
        <v>9999</v>
      </c>
      <c r="Q68" s="15">
        <f t="shared" si="9"/>
        <v>9999</v>
      </c>
      <c r="R68" s="15">
        <f t="shared" si="10"/>
        <v>9999</v>
      </c>
      <c r="S68" s="15">
        <f t="shared" si="11"/>
        <v>9999</v>
      </c>
      <c r="T68" s="16">
        <f t="shared" si="12"/>
        <v>1000</v>
      </c>
      <c r="U68" s="16">
        <f t="shared" si="13"/>
        <v>1000</v>
      </c>
      <c r="V68" s="16">
        <f t="shared" si="14"/>
        <v>1</v>
      </c>
      <c r="W68" s="10">
        <f t="shared" si="15"/>
        <v>1001</v>
      </c>
      <c r="X68" s="10">
        <f t="shared" si="16"/>
        <v>99999</v>
      </c>
      <c r="Y68" s="10">
        <f t="shared" si="17"/>
        <v>1</v>
      </c>
      <c r="Z68" s="10">
        <f t="shared" si="18"/>
        <v>52</v>
      </c>
      <c r="AA68" s="10">
        <f t="shared" si="31"/>
        <v>1001.000068</v>
      </c>
      <c r="AB68" s="10">
        <f t="shared" si="31"/>
        <v>99999.000068</v>
      </c>
      <c r="AC68" s="10">
        <f t="shared" si="19"/>
        <v>34</v>
      </c>
      <c r="AD68" s="10">
        <f t="shared" si="20"/>
        <v>85</v>
      </c>
      <c r="AE68" s="10">
        <f t="shared" si="21"/>
        <v>1001.000068</v>
      </c>
      <c r="AF68" s="10">
        <f t="shared" si="22"/>
        <v>99999.000068</v>
      </c>
      <c r="AG68" s="10">
        <f t="shared" si="23"/>
        <v>34</v>
      </c>
      <c r="AH68" s="10">
        <f t="shared" si="24"/>
        <v>85</v>
      </c>
    </row>
    <row r="69" spans="1:34" s="5" customFormat="1" ht="13.5" thickBot="1">
      <c r="A69" s="5">
        <f t="shared" si="4"/>
        <v>999</v>
      </c>
      <c r="B69" s="5">
        <f t="shared" si="5"/>
        <v>29</v>
      </c>
      <c r="C69" s="5">
        <f t="shared" si="0"/>
        <v>999</v>
      </c>
      <c r="D69" s="5">
        <f t="shared" si="6"/>
        <v>29</v>
      </c>
      <c r="E69" s="33">
        <f t="shared" si="7"/>
        <v>1</v>
      </c>
      <c r="F69" s="34">
        <v>71</v>
      </c>
      <c r="G69" s="35">
        <v>6792</v>
      </c>
      <c r="H69" s="36" t="s">
        <v>138</v>
      </c>
      <c r="I69" s="35">
        <v>1993</v>
      </c>
      <c r="J69" s="36" t="s">
        <v>113</v>
      </c>
      <c r="K69" s="37"/>
      <c r="L69" s="38"/>
      <c r="M69" s="39">
        <f t="shared" si="1"/>
        <v>0</v>
      </c>
      <c r="N69" s="40" t="str">
        <f t="shared" si="2"/>
        <v>m</v>
      </c>
      <c r="O69" s="9"/>
      <c r="P69" s="15">
        <f t="shared" si="8"/>
        <v>9999</v>
      </c>
      <c r="Q69" s="15">
        <f t="shared" si="9"/>
        <v>9999</v>
      </c>
      <c r="R69" s="15">
        <f t="shared" si="10"/>
        <v>9999</v>
      </c>
      <c r="S69" s="15">
        <f t="shared" si="11"/>
        <v>9999</v>
      </c>
      <c r="T69" s="16">
        <f t="shared" si="12"/>
        <v>1000</v>
      </c>
      <c r="U69" s="16">
        <f t="shared" si="13"/>
        <v>1000</v>
      </c>
      <c r="V69" s="16">
        <f t="shared" si="14"/>
        <v>1</v>
      </c>
      <c r="W69" s="10">
        <f t="shared" si="15"/>
        <v>99999</v>
      </c>
      <c r="X69" s="10">
        <f t="shared" si="16"/>
        <v>1001</v>
      </c>
      <c r="Y69" s="10">
        <f t="shared" si="17"/>
        <v>58</v>
      </c>
      <c r="Z69" s="10">
        <f t="shared" si="18"/>
        <v>1</v>
      </c>
      <c r="AA69" s="10">
        <f t="shared" si="31"/>
        <v>99999.000069</v>
      </c>
      <c r="AB69" s="10">
        <f t="shared" si="31"/>
        <v>1001.000069</v>
      </c>
      <c r="AC69" s="10">
        <f t="shared" si="19"/>
        <v>86</v>
      </c>
      <c r="AD69" s="10">
        <f t="shared" si="20"/>
        <v>29</v>
      </c>
      <c r="AE69" s="10">
        <f t="shared" si="21"/>
        <v>99999.000069</v>
      </c>
      <c r="AF69" s="10">
        <f t="shared" si="22"/>
        <v>1001.000069</v>
      </c>
      <c r="AG69" s="10">
        <f t="shared" si="23"/>
        <v>86</v>
      </c>
      <c r="AH69" s="10">
        <f t="shared" si="24"/>
        <v>29</v>
      </c>
    </row>
    <row r="70" spans="1:34" s="5" customFormat="1" ht="12.75">
      <c r="A70" s="5">
        <f t="shared" si="4"/>
        <v>35</v>
      </c>
      <c r="B70" s="5">
        <f t="shared" si="5"/>
        <v>999</v>
      </c>
      <c r="C70" s="5">
        <f t="shared" si="0"/>
        <v>35</v>
      </c>
      <c r="D70" s="5">
        <f t="shared" si="6"/>
        <v>999</v>
      </c>
      <c r="E70" s="25">
        <f t="shared" si="7"/>
        <v>1</v>
      </c>
      <c r="F70" s="26">
        <v>73</v>
      </c>
      <c r="G70" s="27">
        <v>10522</v>
      </c>
      <c r="H70" s="28" t="s">
        <v>139</v>
      </c>
      <c r="I70" s="27">
        <v>2001</v>
      </c>
      <c r="J70" s="28" t="s">
        <v>116</v>
      </c>
      <c r="K70" s="29"/>
      <c r="L70" s="30"/>
      <c r="M70" s="31">
        <f t="shared" si="1"/>
        <v>0</v>
      </c>
      <c r="N70" s="32" t="str">
        <f t="shared" si="2"/>
        <v>s</v>
      </c>
      <c r="O70" s="9"/>
      <c r="P70" s="15">
        <f t="shared" si="8"/>
        <v>9999</v>
      </c>
      <c r="Q70" s="15">
        <f t="shared" si="9"/>
        <v>9999</v>
      </c>
      <c r="R70" s="15">
        <f t="shared" si="10"/>
        <v>9999</v>
      </c>
      <c r="S70" s="15">
        <f t="shared" si="11"/>
        <v>9999</v>
      </c>
      <c r="T70" s="16">
        <f t="shared" si="12"/>
        <v>1000</v>
      </c>
      <c r="U70" s="16">
        <f t="shared" si="13"/>
        <v>1000</v>
      </c>
      <c r="V70" s="16">
        <f t="shared" si="14"/>
        <v>1</v>
      </c>
      <c r="W70" s="10">
        <f t="shared" si="15"/>
        <v>1001</v>
      </c>
      <c r="X70" s="10">
        <f t="shared" si="16"/>
        <v>99999</v>
      </c>
      <c r="Y70" s="10">
        <f t="shared" si="17"/>
        <v>1</v>
      </c>
      <c r="Z70" s="10">
        <f t="shared" si="18"/>
        <v>52</v>
      </c>
      <c r="AA70" s="10">
        <f t="shared" si="31"/>
        <v>1001.00007</v>
      </c>
      <c r="AB70" s="10">
        <f t="shared" si="31"/>
        <v>99999.00007</v>
      </c>
      <c r="AC70" s="10">
        <f t="shared" si="19"/>
        <v>35</v>
      </c>
      <c r="AD70" s="10">
        <f t="shared" si="20"/>
        <v>86</v>
      </c>
      <c r="AE70" s="10">
        <f t="shared" si="21"/>
        <v>1001.00007</v>
      </c>
      <c r="AF70" s="10">
        <f t="shared" si="22"/>
        <v>99999.00007</v>
      </c>
      <c r="AG70" s="10">
        <f t="shared" si="23"/>
        <v>35</v>
      </c>
      <c r="AH70" s="10">
        <f t="shared" si="24"/>
        <v>86</v>
      </c>
    </row>
    <row r="71" spans="1:34" s="5" customFormat="1" ht="12.75">
      <c r="A71" s="5">
        <f t="shared" si="4"/>
        <v>999</v>
      </c>
      <c r="B71" s="5">
        <f t="shared" si="5"/>
        <v>30</v>
      </c>
      <c r="C71" s="5">
        <f aca="true" t="shared" si="32" ref="C71:C134">IF(N71="s",AG71,999)</f>
        <v>999</v>
      </c>
      <c r="D71" s="5">
        <f t="shared" si="6"/>
        <v>30</v>
      </c>
      <c r="E71" s="41">
        <f t="shared" si="7"/>
        <v>1</v>
      </c>
      <c r="F71" s="42">
        <v>74</v>
      </c>
      <c r="G71" s="43">
        <v>13832</v>
      </c>
      <c r="H71" s="44" t="s">
        <v>140</v>
      </c>
      <c r="I71" s="43">
        <v>1989</v>
      </c>
      <c r="J71" s="44" t="s">
        <v>118</v>
      </c>
      <c r="K71" s="47"/>
      <c r="L71" s="45"/>
      <c r="M71" s="46">
        <f aca="true" t="shared" si="33" ref="M71:M134">IF(AND(K71="NP",L71="NP"),"NP",IF(L71="NP",K71,IF(AND(K71="NP",L71=""),"NP",IF(K71="NP",L71,MIN(K71:L71)))))</f>
        <v>0</v>
      </c>
      <c r="N71" s="48" t="str">
        <f aca="true" t="shared" si="34" ref="N71:N124">IF(I71="","",IF(I71&gt;2000,"s","m"))</f>
        <v>m</v>
      </c>
      <c r="O71" s="9"/>
      <c r="P71" s="15">
        <f t="shared" si="8"/>
        <v>9999</v>
      </c>
      <c r="Q71" s="15">
        <f t="shared" si="9"/>
        <v>9999</v>
      </c>
      <c r="R71" s="15">
        <f t="shared" si="10"/>
        <v>9999</v>
      </c>
      <c r="S71" s="15">
        <f t="shared" si="11"/>
        <v>9999</v>
      </c>
      <c r="T71" s="16">
        <f t="shared" si="12"/>
        <v>1000</v>
      </c>
      <c r="U71" s="16">
        <f t="shared" si="13"/>
        <v>1000</v>
      </c>
      <c r="V71" s="16">
        <f t="shared" si="14"/>
        <v>1</v>
      </c>
      <c r="W71" s="10">
        <f t="shared" si="15"/>
        <v>99999</v>
      </c>
      <c r="X71" s="10">
        <f t="shared" si="16"/>
        <v>1001</v>
      </c>
      <c r="Y71" s="10">
        <f t="shared" si="17"/>
        <v>58</v>
      </c>
      <c r="Z71" s="10">
        <f t="shared" si="18"/>
        <v>1</v>
      </c>
      <c r="AA71" s="10">
        <f t="shared" si="31"/>
        <v>99999.000071</v>
      </c>
      <c r="AB71" s="10">
        <f t="shared" si="31"/>
        <v>1001.000071</v>
      </c>
      <c r="AC71" s="10">
        <f t="shared" si="19"/>
        <v>87</v>
      </c>
      <c r="AD71" s="10">
        <f t="shared" si="20"/>
        <v>30</v>
      </c>
      <c r="AE71" s="10">
        <f t="shared" si="21"/>
        <v>99999.000071</v>
      </c>
      <c r="AF71" s="10">
        <f t="shared" si="22"/>
        <v>1001.000071</v>
      </c>
      <c r="AG71" s="10">
        <f t="shared" si="23"/>
        <v>87</v>
      </c>
      <c r="AH71" s="10">
        <f t="shared" si="24"/>
        <v>30</v>
      </c>
    </row>
    <row r="72" spans="1:34" s="5" customFormat="1" ht="13.5" thickBot="1">
      <c r="A72" s="5">
        <f aca="true" t="shared" si="35" ref="A72:A135">IF(N72="s",AC72,999)</f>
        <v>36</v>
      </c>
      <c r="B72" s="5">
        <f aca="true" t="shared" si="36" ref="B72:B135">IF(N72="m",AD72,999)</f>
        <v>999</v>
      </c>
      <c r="C72" s="5">
        <f t="shared" si="32"/>
        <v>36</v>
      </c>
      <c r="D72" s="5">
        <f aca="true" t="shared" si="37" ref="D72:D135">IF(N72="m",AH72,999)</f>
        <v>999</v>
      </c>
      <c r="E72" s="33">
        <f aca="true" t="shared" si="38" ref="E72:E135">IF(N72="s",Y72,IF(N72="m",Z72,999))</f>
        <v>1</v>
      </c>
      <c r="F72" s="34">
        <v>75</v>
      </c>
      <c r="G72" s="35">
        <v>18612</v>
      </c>
      <c r="H72" s="36" t="s">
        <v>141</v>
      </c>
      <c r="I72" s="35">
        <v>2002</v>
      </c>
      <c r="J72" s="36" t="s">
        <v>65</v>
      </c>
      <c r="K72" s="37"/>
      <c r="L72" s="38"/>
      <c r="M72" s="39">
        <f t="shared" si="33"/>
        <v>0</v>
      </c>
      <c r="N72" s="40" t="str">
        <f t="shared" si="34"/>
        <v>s</v>
      </c>
      <c r="O72" s="9"/>
      <c r="P72" s="15">
        <f aca="true" t="shared" si="39" ref="P72:P135">IF(M72=0,9999,IF(M72="NP",999,M72))</f>
        <v>9999</v>
      </c>
      <c r="Q72" s="15">
        <f aca="true" t="shared" si="40" ref="Q72:Q135">IF(M72=0,9999,IF(M72="NP",999,IF(OR(K72="NP",L72="NP"),MIN(K72:L72)+500,K72+L72)))</f>
        <v>9999</v>
      </c>
      <c r="R72" s="15">
        <f aca="true" t="shared" si="41" ref="R72:R135">IF(N72="s",P72,9999)</f>
        <v>9999</v>
      </c>
      <c r="S72" s="15">
        <f aca="true" t="shared" si="42" ref="S72:S135">IF(N72="m",P72,9999)</f>
        <v>9999</v>
      </c>
      <c r="T72" s="16">
        <f aca="true" t="shared" si="43" ref="T72:T135">RANK(R72,$R$7:$R$206,1)*1000</f>
        <v>1000</v>
      </c>
      <c r="U72" s="16">
        <f aca="true" t="shared" si="44" ref="U72:U135">RANK(S72,$S$7:$S$206,1)*1000</f>
        <v>1000</v>
      </c>
      <c r="V72" s="16">
        <f aca="true" t="shared" si="45" ref="V72:V135">RANK(Q72,$Q$7:$Q$206,1)</f>
        <v>1</v>
      </c>
      <c r="W72" s="10">
        <f aca="true" t="shared" si="46" ref="W72:W135">IF(N72="s",V72+T72,99999)</f>
        <v>1001</v>
      </c>
      <c r="X72" s="10">
        <f aca="true" t="shared" si="47" ref="X72:X135">IF(N72="m",V72+U72,99999)</f>
        <v>99999</v>
      </c>
      <c r="Y72" s="10">
        <f aca="true" t="shared" si="48" ref="Y72:Y135">RANK(W72,$W$7:$W$206,1)</f>
        <v>1</v>
      </c>
      <c r="Z72" s="10">
        <f aca="true" t="shared" si="49" ref="Z72:Z135">RANK(X72,$X$7:$X$206,1)</f>
        <v>52</v>
      </c>
      <c r="AA72" s="10">
        <f t="shared" si="31"/>
        <v>1001.000072</v>
      </c>
      <c r="AB72" s="10">
        <f t="shared" si="31"/>
        <v>99999.000072</v>
      </c>
      <c r="AC72" s="10">
        <f aca="true" t="shared" si="50" ref="AC72:AC135">RANK(AA72,$AA$7:$AA$206,1)</f>
        <v>36</v>
      </c>
      <c r="AD72" s="10">
        <f aca="true" t="shared" si="51" ref="AD72:AD135">RANK(AB72,$AB$7:$AB$206,1)</f>
        <v>87</v>
      </c>
      <c r="AE72" s="10">
        <f aca="true" t="shared" si="52" ref="AE72:AE135">IF(OR(O72="d",O72="x"),999999,W72+ROW()*0.000001)</f>
        <v>1001.000072</v>
      </c>
      <c r="AF72" s="10">
        <f aca="true" t="shared" si="53" ref="AF72:AF135">IF(OR(O72="m",O72="x"),999999,X72+ROW()*0.000001)</f>
        <v>99999.000072</v>
      </c>
      <c r="AG72" s="10">
        <f aca="true" t="shared" si="54" ref="AG72:AG135">RANK(AE72,$AE$7:$AE$206,1)</f>
        <v>36</v>
      </c>
      <c r="AH72" s="10">
        <f aca="true" t="shared" si="55" ref="AH72:AH135">RANK(AF72,$AF$7:$AF$206,1)</f>
        <v>87</v>
      </c>
    </row>
    <row r="73" spans="1:34" s="5" customFormat="1" ht="12.75">
      <c r="A73" s="5">
        <f t="shared" si="35"/>
        <v>999</v>
      </c>
      <c r="B73" s="5">
        <f t="shared" si="36"/>
        <v>31</v>
      </c>
      <c r="C73" s="5">
        <f t="shared" si="32"/>
        <v>999</v>
      </c>
      <c r="D73" s="5">
        <f t="shared" si="37"/>
        <v>31</v>
      </c>
      <c r="E73" s="25">
        <f t="shared" si="38"/>
        <v>1</v>
      </c>
      <c r="F73" s="26">
        <v>76</v>
      </c>
      <c r="G73" s="27">
        <v>12382</v>
      </c>
      <c r="H73" s="28" t="s">
        <v>142</v>
      </c>
      <c r="I73" s="27">
        <v>1995</v>
      </c>
      <c r="J73" s="28" t="s">
        <v>69</v>
      </c>
      <c r="K73" s="29"/>
      <c r="L73" s="30"/>
      <c r="M73" s="31">
        <f t="shared" si="33"/>
        <v>0</v>
      </c>
      <c r="N73" s="32" t="str">
        <f t="shared" si="34"/>
        <v>m</v>
      </c>
      <c r="O73" s="9"/>
      <c r="P73" s="15">
        <f t="shared" si="39"/>
        <v>9999</v>
      </c>
      <c r="Q73" s="15">
        <f t="shared" si="40"/>
        <v>9999</v>
      </c>
      <c r="R73" s="15">
        <f t="shared" si="41"/>
        <v>9999</v>
      </c>
      <c r="S73" s="15">
        <f t="shared" si="42"/>
        <v>9999</v>
      </c>
      <c r="T73" s="16">
        <f t="shared" si="43"/>
        <v>1000</v>
      </c>
      <c r="U73" s="16">
        <f t="shared" si="44"/>
        <v>1000</v>
      </c>
      <c r="V73" s="16">
        <f t="shared" si="45"/>
        <v>1</v>
      </c>
      <c r="W73" s="10">
        <f t="shared" si="46"/>
        <v>99999</v>
      </c>
      <c r="X73" s="10">
        <f t="shared" si="47"/>
        <v>1001</v>
      </c>
      <c r="Y73" s="10">
        <f t="shared" si="48"/>
        <v>58</v>
      </c>
      <c r="Z73" s="10">
        <f t="shared" si="49"/>
        <v>1</v>
      </c>
      <c r="AA73" s="10">
        <f t="shared" si="31"/>
        <v>99999.000073</v>
      </c>
      <c r="AB73" s="10">
        <f t="shared" si="31"/>
        <v>1001.000073</v>
      </c>
      <c r="AC73" s="10">
        <f t="shared" si="50"/>
        <v>88</v>
      </c>
      <c r="AD73" s="10">
        <f t="shared" si="51"/>
        <v>31</v>
      </c>
      <c r="AE73" s="10">
        <f t="shared" si="52"/>
        <v>99999.000073</v>
      </c>
      <c r="AF73" s="10">
        <f t="shared" si="53"/>
        <v>1001.000073</v>
      </c>
      <c r="AG73" s="10">
        <f t="shared" si="54"/>
        <v>88</v>
      </c>
      <c r="AH73" s="10">
        <f t="shared" si="55"/>
        <v>31</v>
      </c>
    </row>
    <row r="74" spans="1:34" s="5" customFormat="1" ht="12.75">
      <c r="A74" s="5">
        <f t="shared" si="35"/>
        <v>999</v>
      </c>
      <c r="B74" s="5">
        <f t="shared" si="36"/>
        <v>32</v>
      </c>
      <c r="C74" s="5">
        <f t="shared" si="32"/>
        <v>999</v>
      </c>
      <c r="D74" s="5">
        <f t="shared" si="37"/>
        <v>32</v>
      </c>
      <c r="E74" s="41">
        <f t="shared" si="38"/>
        <v>1</v>
      </c>
      <c r="F74" s="42">
        <v>77</v>
      </c>
      <c r="G74" s="43">
        <v>22642</v>
      </c>
      <c r="H74" s="44" t="s">
        <v>129</v>
      </c>
      <c r="I74" s="43">
        <v>2000</v>
      </c>
      <c r="J74" s="44" t="s">
        <v>101</v>
      </c>
      <c r="K74" s="47"/>
      <c r="L74" s="45"/>
      <c r="M74" s="46">
        <f t="shared" si="33"/>
        <v>0</v>
      </c>
      <c r="N74" s="48" t="str">
        <f t="shared" si="34"/>
        <v>m</v>
      </c>
      <c r="O74" s="9"/>
      <c r="P74" s="15">
        <f t="shared" si="39"/>
        <v>9999</v>
      </c>
      <c r="Q74" s="15">
        <f t="shared" si="40"/>
        <v>9999</v>
      </c>
      <c r="R74" s="15">
        <f t="shared" si="41"/>
        <v>9999</v>
      </c>
      <c r="S74" s="15">
        <f t="shared" si="42"/>
        <v>9999</v>
      </c>
      <c r="T74" s="16">
        <f t="shared" si="43"/>
        <v>1000</v>
      </c>
      <c r="U74" s="16">
        <f t="shared" si="44"/>
        <v>1000</v>
      </c>
      <c r="V74" s="16">
        <f t="shared" si="45"/>
        <v>1</v>
      </c>
      <c r="W74" s="10">
        <f t="shared" si="46"/>
        <v>99999</v>
      </c>
      <c r="X74" s="10">
        <f t="shared" si="47"/>
        <v>1001</v>
      </c>
      <c r="Y74" s="10">
        <f t="shared" si="48"/>
        <v>58</v>
      </c>
      <c r="Z74" s="10">
        <f t="shared" si="49"/>
        <v>1</v>
      </c>
      <c r="AA74" s="10">
        <f t="shared" si="31"/>
        <v>99999.000074</v>
      </c>
      <c r="AB74" s="10">
        <f t="shared" si="31"/>
        <v>1001.000074</v>
      </c>
      <c r="AC74" s="10">
        <f t="shared" si="50"/>
        <v>89</v>
      </c>
      <c r="AD74" s="10">
        <f t="shared" si="51"/>
        <v>32</v>
      </c>
      <c r="AE74" s="10">
        <f t="shared" si="52"/>
        <v>99999.000074</v>
      </c>
      <c r="AF74" s="10">
        <f t="shared" si="53"/>
        <v>1001.000074</v>
      </c>
      <c r="AG74" s="10">
        <f t="shared" si="54"/>
        <v>89</v>
      </c>
      <c r="AH74" s="10">
        <f t="shared" si="55"/>
        <v>32</v>
      </c>
    </row>
    <row r="75" spans="1:34" s="5" customFormat="1" ht="13.5" thickBot="1">
      <c r="A75" s="5">
        <f t="shared" si="35"/>
        <v>37</v>
      </c>
      <c r="B75" s="5">
        <f t="shared" si="36"/>
        <v>999</v>
      </c>
      <c r="C75" s="5">
        <f t="shared" si="32"/>
        <v>37</v>
      </c>
      <c r="D75" s="5">
        <f t="shared" si="37"/>
        <v>999</v>
      </c>
      <c r="E75" s="33">
        <f t="shared" si="38"/>
        <v>1</v>
      </c>
      <c r="F75" s="34">
        <v>78</v>
      </c>
      <c r="G75" s="43">
        <v>20052</v>
      </c>
      <c r="H75" s="44" t="s">
        <v>145</v>
      </c>
      <c r="I75" s="43">
        <v>2001</v>
      </c>
      <c r="J75" s="44" t="s">
        <v>97</v>
      </c>
      <c r="K75" s="47"/>
      <c r="L75" s="45"/>
      <c r="M75" s="46">
        <f t="shared" si="33"/>
        <v>0</v>
      </c>
      <c r="N75" s="48" t="str">
        <f t="shared" si="34"/>
        <v>s</v>
      </c>
      <c r="O75" s="9"/>
      <c r="P75" s="15">
        <f t="shared" si="39"/>
        <v>9999</v>
      </c>
      <c r="Q75" s="15">
        <f t="shared" si="40"/>
        <v>9999</v>
      </c>
      <c r="R75" s="15">
        <f t="shared" si="41"/>
        <v>9999</v>
      </c>
      <c r="S75" s="15">
        <f t="shared" si="42"/>
        <v>9999</v>
      </c>
      <c r="T75" s="16">
        <f t="shared" si="43"/>
        <v>1000</v>
      </c>
      <c r="U75" s="16">
        <f t="shared" si="44"/>
        <v>1000</v>
      </c>
      <c r="V75" s="16">
        <f t="shared" si="45"/>
        <v>1</v>
      </c>
      <c r="W75" s="10">
        <f t="shared" si="46"/>
        <v>1001</v>
      </c>
      <c r="X75" s="10">
        <f t="shared" si="47"/>
        <v>99999</v>
      </c>
      <c r="Y75" s="10">
        <f t="shared" si="48"/>
        <v>1</v>
      </c>
      <c r="Z75" s="10">
        <f t="shared" si="49"/>
        <v>52</v>
      </c>
      <c r="AA75" s="10">
        <f t="shared" si="31"/>
        <v>1001.000075</v>
      </c>
      <c r="AB75" s="10">
        <f t="shared" si="31"/>
        <v>99999.000075</v>
      </c>
      <c r="AC75" s="10">
        <f t="shared" si="50"/>
        <v>37</v>
      </c>
      <c r="AD75" s="10">
        <f t="shared" si="51"/>
        <v>88</v>
      </c>
      <c r="AE75" s="10">
        <f t="shared" si="52"/>
        <v>1001.000075</v>
      </c>
      <c r="AF75" s="10">
        <f t="shared" si="53"/>
        <v>99999.000075</v>
      </c>
      <c r="AG75" s="10">
        <f t="shared" si="54"/>
        <v>37</v>
      </c>
      <c r="AH75" s="10">
        <f t="shared" si="55"/>
        <v>88</v>
      </c>
    </row>
    <row r="76" spans="1:34" s="5" customFormat="1" ht="12.75">
      <c r="A76" s="5">
        <f t="shared" si="35"/>
        <v>38</v>
      </c>
      <c r="B76" s="5">
        <f t="shared" si="36"/>
        <v>999</v>
      </c>
      <c r="C76" s="5">
        <f t="shared" si="32"/>
        <v>38</v>
      </c>
      <c r="D76" s="5">
        <f t="shared" si="37"/>
        <v>999</v>
      </c>
      <c r="E76" s="25">
        <f t="shared" si="38"/>
        <v>1</v>
      </c>
      <c r="F76" s="26">
        <v>79</v>
      </c>
      <c r="G76" s="27">
        <v>41812</v>
      </c>
      <c r="H76" s="28" t="s">
        <v>146</v>
      </c>
      <c r="I76" s="27">
        <v>2001</v>
      </c>
      <c r="J76" s="28" t="s">
        <v>75</v>
      </c>
      <c r="K76" s="29"/>
      <c r="L76" s="30"/>
      <c r="M76" s="31">
        <f t="shared" si="33"/>
        <v>0</v>
      </c>
      <c r="N76" s="32" t="str">
        <f t="shared" si="34"/>
        <v>s</v>
      </c>
      <c r="O76" s="9"/>
      <c r="P76" s="15">
        <f t="shared" si="39"/>
        <v>9999</v>
      </c>
      <c r="Q76" s="15">
        <f t="shared" si="40"/>
        <v>9999</v>
      </c>
      <c r="R76" s="15">
        <f t="shared" si="41"/>
        <v>9999</v>
      </c>
      <c r="S76" s="15">
        <f t="shared" si="42"/>
        <v>9999</v>
      </c>
      <c r="T76" s="16">
        <f t="shared" si="43"/>
        <v>1000</v>
      </c>
      <c r="U76" s="16">
        <f t="shared" si="44"/>
        <v>1000</v>
      </c>
      <c r="V76" s="16">
        <f t="shared" si="45"/>
        <v>1</v>
      </c>
      <c r="W76" s="10">
        <f t="shared" si="46"/>
        <v>1001</v>
      </c>
      <c r="X76" s="10">
        <f t="shared" si="47"/>
        <v>99999</v>
      </c>
      <c r="Y76" s="10">
        <f t="shared" si="48"/>
        <v>1</v>
      </c>
      <c r="Z76" s="10">
        <f t="shared" si="49"/>
        <v>52</v>
      </c>
      <c r="AA76" s="10">
        <f t="shared" si="31"/>
        <v>1001.000076</v>
      </c>
      <c r="AB76" s="10">
        <f t="shared" si="31"/>
        <v>99999.000076</v>
      </c>
      <c r="AC76" s="10">
        <f t="shared" si="50"/>
        <v>38</v>
      </c>
      <c r="AD76" s="10">
        <f t="shared" si="51"/>
        <v>89</v>
      </c>
      <c r="AE76" s="10">
        <f t="shared" si="52"/>
        <v>1001.000076</v>
      </c>
      <c r="AF76" s="10">
        <f t="shared" si="53"/>
        <v>99999.000076</v>
      </c>
      <c r="AG76" s="10">
        <f t="shared" si="54"/>
        <v>38</v>
      </c>
      <c r="AH76" s="10">
        <f t="shared" si="55"/>
        <v>89</v>
      </c>
    </row>
    <row r="77" spans="1:34" s="5" customFormat="1" ht="12.75">
      <c r="A77" s="5">
        <f t="shared" si="35"/>
        <v>39</v>
      </c>
      <c r="B77" s="5">
        <f t="shared" si="36"/>
        <v>999</v>
      </c>
      <c r="C77" s="5">
        <f t="shared" si="32"/>
        <v>39</v>
      </c>
      <c r="D77" s="5">
        <f t="shared" si="37"/>
        <v>999</v>
      </c>
      <c r="E77" s="41">
        <f t="shared" si="38"/>
        <v>1</v>
      </c>
      <c r="F77" s="42">
        <v>80</v>
      </c>
      <c r="G77" s="43">
        <v>19172</v>
      </c>
      <c r="H77" s="44" t="s">
        <v>148</v>
      </c>
      <c r="I77" s="43">
        <v>2002</v>
      </c>
      <c r="J77" s="44" t="s">
        <v>149</v>
      </c>
      <c r="K77" s="47"/>
      <c r="L77" s="45"/>
      <c r="M77" s="46">
        <f t="shared" si="33"/>
        <v>0</v>
      </c>
      <c r="N77" s="48" t="str">
        <f t="shared" si="34"/>
        <v>s</v>
      </c>
      <c r="O77" s="9"/>
      <c r="P77" s="15">
        <f t="shared" si="39"/>
        <v>9999</v>
      </c>
      <c r="Q77" s="15">
        <f t="shared" si="40"/>
        <v>9999</v>
      </c>
      <c r="R77" s="15">
        <f t="shared" si="41"/>
        <v>9999</v>
      </c>
      <c r="S77" s="15">
        <f t="shared" si="42"/>
        <v>9999</v>
      </c>
      <c r="T77" s="16">
        <f t="shared" si="43"/>
        <v>1000</v>
      </c>
      <c r="U77" s="16">
        <f t="shared" si="44"/>
        <v>1000</v>
      </c>
      <c r="V77" s="16">
        <f t="shared" si="45"/>
        <v>1</v>
      </c>
      <c r="W77" s="10">
        <f t="shared" si="46"/>
        <v>1001</v>
      </c>
      <c r="X77" s="10">
        <f t="shared" si="47"/>
        <v>99999</v>
      </c>
      <c r="Y77" s="10">
        <f t="shared" si="48"/>
        <v>1</v>
      </c>
      <c r="Z77" s="10">
        <f t="shared" si="49"/>
        <v>52</v>
      </c>
      <c r="AA77" s="10">
        <f t="shared" si="31"/>
        <v>1001.000077</v>
      </c>
      <c r="AB77" s="10">
        <f t="shared" si="31"/>
        <v>99999.000077</v>
      </c>
      <c r="AC77" s="10">
        <f t="shared" si="50"/>
        <v>39</v>
      </c>
      <c r="AD77" s="10">
        <f t="shared" si="51"/>
        <v>90</v>
      </c>
      <c r="AE77" s="10">
        <f t="shared" si="52"/>
        <v>1001.000077</v>
      </c>
      <c r="AF77" s="10">
        <f t="shared" si="53"/>
        <v>99999.000077</v>
      </c>
      <c r="AG77" s="10">
        <f t="shared" si="54"/>
        <v>39</v>
      </c>
      <c r="AH77" s="10">
        <f t="shared" si="55"/>
        <v>90</v>
      </c>
    </row>
    <row r="78" spans="1:34" s="5" customFormat="1" ht="13.5" thickBot="1">
      <c r="A78" s="5">
        <f t="shared" si="35"/>
        <v>999</v>
      </c>
      <c r="B78" s="5">
        <f t="shared" si="36"/>
        <v>33</v>
      </c>
      <c r="C78" s="5">
        <f t="shared" si="32"/>
        <v>999</v>
      </c>
      <c r="D78" s="5">
        <f t="shared" si="37"/>
        <v>33</v>
      </c>
      <c r="E78" s="33">
        <f t="shared" si="38"/>
        <v>1</v>
      </c>
      <c r="F78" s="34">
        <v>81</v>
      </c>
      <c r="G78" s="35">
        <v>35342</v>
      </c>
      <c r="H78" s="36" t="s">
        <v>150</v>
      </c>
      <c r="I78" s="35">
        <v>1988</v>
      </c>
      <c r="J78" s="36" t="s">
        <v>99</v>
      </c>
      <c r="K78" s="37"/>
      <c r="L78" s="38"/>
      <c r="M78" s="39">
        <f t="shared" si="33"/>
        <v>0</v>
      </c>
      <c r="N78" s="40" t="str">
        <f t="shared" si="34"/>
        <v>m</v>
      </c>
      <c r="O78" s="9"/>
      <c r="P78" s="15">
        <f t="shared" si="39"/>
        <v>9999</v>
      </c>
      <c r="Q78" s="15">
        <f t="shared" si="40"/>
        <v>9999</v>
      </c>
      <c r="R78" s="15">
        <f t="shared" si="41"/>
        <v>9999</v>
      </c>
      <c r="S78" s="15">
        <f t="shared" si="42"/>
        <v>9999</v>
      </c>
      <c r="T78" s="16">
        <f t="shared" si="43"/>
        <v>1000</v>
      </c>
      <c r="U78" s="16">
        <f t="shared" si="44"/>
        <v>1000</v>
      </c>
      <c r="V78" s="16">
        <f t="shared" si="45"/>
        <v>1</v>
      </c>
      <c r="W78" s="10">
        <f t="shared" si="46"/>
        <v>99999</v>
      </c>
      <c r="X78" s="10">
        <f t="shared" si="47"/>
        <v>1001</v>
      </c>
      <c r="Y78" s="10">
        <f t="shared" si="48"/>
        <v>58</v>
      </c>
      <c r="Z78" s="10">
        <f t="shared" si="49"/>
        <v>1</v>
      </c>
      <c r="AA78" s="10">
        <f t="shared" si="31"/>
        <v>99999.000078</v>
      </c>
      <c r="AB78" s="10">
        <f t="shared" si="31"/>
        <v>1001.000078</v>
      </c>
      <c r="AC78" s="10">
        <f t="shared" si="50"/>
        <v>90</v>
      </c>
      <c r="AD78" s="10">
        <f t="shared" si="51"/>
        <v>33</v>
      </c>
      <c r="AE78" s="10">
        <f t="shared" si="52"/>
        <v>99999.000078</v>
      </c>
      <c r="AF78" s="10">
        <f t="shared" si="53"/>
        <v>1001.000078</v>
      </c>
      <c r="AG78" s="10">
        <f t="shared" si="54"/>
        <v>90</v>
      </c>
      <c r="AH78" s="10">
        <f t="shared" si="55"/>
        <v>33</v>
      </c>
    </row>
    <row r="79" spans="1:34" s="5" customFormat="1" ht="12.75">
      <c r="A79" s="5">
        <f t="shared" si="35"/>
        <v>40</v>
      </c>
      <c r="B79" s="5">
        <f t="shared" si="36"/>
        <v>999</v>
      </c>
      <c r="C79" s="5">
        <f t="shared" si="32"/>
        <v>40</v>
      </c>
      <c r="D79" s="5">
        <f t="shared" si="37"/>
        <v>999</v>
      </c>
      <c r="E79" s="25">
        <f t="shared" si="38"/>
        <v>1</v>
      </c>
      <c r="F79" s="26">
        <v>82</v>
      </c>
      <c r="G79" s="27">
        <v>50332</v>
      </c>
      <c r="H79" s="28" t="s">
        <v>152</v>
      </c>
      <c r="I79" s="27">
        <v>2001</v>
      </c>
      <c r="J79" s="28" t="s">
        <v>153</v>
      </c>
      <c r="K79" s="29"/>
      <c r="L79" s="30"/>
      <c r="M79" s="31">
        <f t="shared" si="33"/>
        <v>0</v>
      </c>
      <c r="N79" s="32" t="str">
        <f t="shared" si="34"/>
        <v>s</v>
      </c>
      <c r="O79" s="9"/>
      <c r="P79" s="15">
        <f t="shared" si="39"/>
        <v>9999</v>
      </c>
      <c r="Q79" s="15">
        <f t="shared" si="40"/>
        <v>9999</v>
      </c>
      <c r="R79" s="15">
        <f t="shared" si="41"/>
        <v>9999</v>
      </c>
      <c r="S79" s="15">
        <f t="shared" si="42"/>
        <v>9999</v>
      </c>
      <c r="T79" s="16">
        <f t="shared" si="43"/>
        <v>1000</v>
      </c>
      <c r="U79" s="16">
        <f t="shared" si="44"/>
        <v>1000</v>
      </c>
      <c r="V79" s="16">
        <f t="shared" si="45"/>
        <v>1</v>
      </c>
      <c r="W79" s="10">
        <f t="shared" si="46"/>
        <v>1001</v>
      </c>
      <c r="X79" s="10">
        <f t="shared" si="47"/>
        <v>99999</v>
      </c>
      <c r="Y79" s="10">
        <f t="shared" si="48"/>
        <v>1</v>
      </c>
      <c r="Z79" s="10">
        <f t="shared" si="49"/>
        <v>52</v>
      </c>
      <c r="AA79" s="10">
        <f t="shared" si="31"/>
        <v>1001.000079</v>
      </c>
      <c r="AB79" s="10">
        <f t="shared" si="31"/>
        <v>99999.000079</v>
      </c>
      <c r="AC79" s="10">
        <f t="shared" si="50"/>
        <v>40</v>
      </c>
      <c r="AD79" s="10">
        <f t="shared" si="51"/>
        <v>91</v>
      </c>
      <c r="AE79" s="10">
        <f t="shared" si="52"/>
        <v>1001.000079</v>
      </c>
      <c r="AF79" s="10">
        <f t="shared" si="53"/>
        <v>99999.000079</v>
      </c>
      <c r="AG79" s="10">
        <f t="shared" si="54"/>
        <v>40</v>
      </c>
      <c r="AH79" s="10">
        <f t="shared" si="55"/>
        <v>91</v>
      </c>
    </row>
    <row r="80" spans="1:34" s="5" customFormat="1" ht="12.75">
      <c r="A80" s="5">
        <f t="shared" si="35"/>
        <v>999</v>
      </c>
      <c r="B80" s="5">
        <f t="shared" si="36"/>
        <v>34</v>
      </c>
      <c r="C80" s="5">
        <f t="shared" si="32"/>
        <v>999</v>
      </c>
      <c r="D80" s="5">
        <f t="shared" si="37"/>
        <v>34</v>
      </c>
      <c r="E80" s="41">
        <f t="shared" si="38"/>
        <v>1</v>
      </c>
      <c r="F80" s="42">
        <v>83</v>
      </c>
      <c r="G80" s="43">
        <v>9652</v>
      </c>
      <c r="H80" s="44" t="s">
        <v>154</v>
      </c>
      <c r="I80" s="43">
        <v>1994</v>
      </c>
      <c r="J80" s="44" t="s">
        <v>155</v>
      </c>
      <c r="K80" s="47"/>
      <c r="L80" s="45"/>
      <c r="M80" s="46">
        <f t="shared" si="33"/>
        <v>0</v>
      </c>
      <c r="N80" s="48" t="str">
        <f t="shared" si="34"/>
        <v>m</v>
      </c>
      <c r="O80" s="9"/>
      <c r="P80" s="15">
        <f t="shared" si="39"/>
        <v>9999</v>
      </c>
      <c r="Q80" s="15">
        <f t="shared" si="40"/>
        <v>9999</v>
      </c>
      <c r="R80" s="15">
        <f t="shared" si="41"/>
        <v>9999</v>
      </c>
      <c r="S80" s="15">
        <f t="shared" si="42"/>
        <v>9999</v>
      </c>
      <c r="T80" s="16">
        <f t="shared" si="43"/>
        <v>1000</v>
      </c>
      <c r="U80" s="16">
        <f t="shared" si="44"/>
        <v>1000</v>
      </c>
      <c r="V80" s="16">
        <f t="shared" si="45"/>
        <v>1</v>
      </c>
      <c r="W80" s="10">
        <f t="shared" si="46"/>
        <v>99999</v>
      </c>
      <c r="X80" s="10">
        <f t="shared" si="47"/>
        <v>1001</v>
      </c>
      <c r="Y80" s="10">
        <f t="shared" si="48"/>
        <v>58</v>
      </c>
      <c r="Z80" s="10">
        <f t="shared" si="49"/>
        <v>1</v>
      </c>
      <c r="AA80" s="10">
        <f t="shared" si="31"/>
        <v>99999.00008</v>
      </c>
      <c r="AB80" s="10">
        <f t="shared" si="31"/>
        <v>1001.00008</v>
      </c>
      <c r="AC80" s="10">
        <f t="shared" si="50"/>
        <v>91</v>
      </c>
      <c r="AD80" s="10">
        <f t="shared" si="51"/>
        <v>34</v>
      </c>
      <c r="AE80" s="10">
        <f t="shared" si="52"/>
        <v>99999.00008</v>
      </c>
      <c r="AF80" s="10">
        <f t="shared" si="53"/>
        <v>1001.00008</v>
      </c>
      <c r="AG80" s="10">
        <f t="shared" si="54"/>
        <v>91</v>
      </c>
      <c r="AH80" s="10">
        <f t="shared" si="55"/>
        <v>34</v>
      </c>
    </row>
    <row r="81" spans="1:34" s="5" customFormat="1" ht="13.5" thickBot="1">
      <c r="A81" s="5">
        <f t="shared" si="35"/>
        <v>41</v>
      </c>
      <c r="B81" s="5">
        <f t="shared" si="36"/>
        <v>999</v>
      </c>
      <c r="C81" s="5">
        <f t="shared" si="32"/>
        <v>41</v>
      </c>
      <c r="D81" s="5">
        <f t="shared" si="37"/>
        <v>999</v>
      </c>
      <c r="E81" s="33">
        <f t="shared" si="38"/>
        <v>1</v>
      </c>
      <c r="F81" s="49">
        <v>84</v>
      </c>
      <c r="G81" s="35">
        <v>16632</v>
      </c>
      <c r="H81" s="36" t="s">
        <v>156</v>
      </c>
      <c r="I81" s="35">
        <v>2001</v>
      </c>
      <c r="J81" s="36" t="s">
        <v>157</v>
      </c>
      <c r="K81" s="37"/>
      <c r="L81" s="38"/>
      <c r="M81" s="39">
        <f t="shared" si="33"/>
        <v>0</v>
      </c>
      <c r="N81" s="40" t="str">
        <f t="shared" si="34"/>
        <v>s</v>
      </c>
      <c r="O81" s="9"/>
      <c r="P81" s="15">
        <f t="shared" si="39"/>
        <v>9999</v>
      </c>
      <c r="Q81" s="15">
        <f t="shared" si="40"/>
        <v>9999</v>
      </c>
      <c r="R81" s="15">
        <f t="shared" si="41"/>
        <v>9999</v>
      </c>
      <c r="S81" s="15">
        <f t="shared" si="42"/>
        <v>9999</v>
      </c>
      <c r="T81" s="16">
        <f t="shared" si="43"/>
        <v>1000</v>
      </c>
      <c r="U81" s="16">
        <f t="shared" si="44"/>
        <v>1000</v>
      </c>
      <c r="V81" s="16">
        <f t="shared" si="45"/>
        <v>1</v>
      </c>
      <c r="W81" s="10">
        <f t="shared" si="46"/>
        <v>1001</v>
      </c>
      <c r="X81" s="10">
        <f t="shared" si="47"/>
        <v>99999</v>
      </c>
      <c r="Y81" s="10">
        <f t="shared" si="48"/>
        <v>1</v>
      </c>
      <c r="Z81" s="10">
        <f t="shared" si="49"/>
        <v>52</v>
      </c>
      <c r="AA81" s="10">
        <f t="shared" si="31"/>
        <v>1001.000081</v>
      </c>
      <c r="AB81" s="10">
        <f t="shared" si="31"/>
        <v>99999.000081</v>
      </c>
      <c r="AC81" s="10">
        <f t="shared" si="50"/>
        <v>41</v>
      </c>
      <c r="AD81" s="10">
        <f t="shared" si="51"/>
        <v>92</v>
      </c>
      <c r="AE81" s="10">
        <f t="shared" si="52"/>
        <v>1001.000081</v>
      </c>
      <c r="AF81" s="10">
        <f t="shared" si="53"/>
        <v>99999.000081</v>
      </c>
      <c r="AG81" s="10">
        <f t="shared" si="54"/>
        <v>41</v>
      </c>
      <c r="AH81" s="10">
        <f t="shared" si="55"/>
        <v>92</v>
      </c>
    </row>
    <row r="82" spans="1:34" s="5" customFormat="1" ht="12.75">
      <c r="A82" s="5">
        <f t="shared" si="35"/>
        <v>42</v>
      </c>
      <c r="B82" s="5">
        <f t="shared" si="36"/>
        <v>999</v>
      </c>
      <c r="C82" s="5">
        <f t="shared" si="32"/>
        <v>42</v>
      </c>
      <c r="D82" s="5">
        <f t="shared" si="37"/>
        <v>999</v>
      </c>
      <c r="E82" s="25">
        <f t="shared" si="38"/>
        <v>1</v>
      </c>
      <c r="F82" s="26">
        <v>85</v>
      </c>
      <c r="G82" s="27">
        <v>37692</v>
      </c>
      <c r="H82" s="28" t="s">
        <v>158</v>
      </c>
      <c r="I82" s="27">
        <v>2001</v>
      </c>
      <c r="J82" s="28" t="s">
        <v>159</v>
      </c>
      <c r="K82" s="29"/>
      <c r="L82" s="30"/>
      <c r="M82" s="31">
        <f t="shared" si="33"/>
        <v>0</v>
      </c>
      <c r="N82" s="32" t="str">
        <f t="shared" si="34"/>
        <v>s</v>
      </c>
      <c r="O82" s="9"/>
      <c r="P82" s="15">
        <f t="shared" si="39"/>
        <v>9999</v>
      </c>
      <c r="Q82" s="15">
        <f t="shared" si="40"/>
        <v>9999</v>
      </c>
      <c r="R82" s="15">
        <f t="shared" si="41"/>
        <v>9999</v>
      </c>
      <c r="S82" s="15">
        <f t="shared" si="42"/>
        <v>9999</v>
      </c>
      <c r="T82" s="16">
        <f t="shared" si="43"/>
        <v>1000</v>
      </c>
      <c r="U82" s="16">
        <f t="shared" si="44"/>
        <v>1000</v>
      </c>
      <c r="V82" s="16">
        <f t="shared" si="45"/>
        <v>1</v>
      </c>
      <c r="W82" s="10">
        <f t="shared" si="46"/>
        <v>1001</v>
      </c>
      <c r="X82" s="10">
        <f t="shared" si="47"/>
        <v>99999</v>
      </c>
      <c r="Y82" s="10">
        <f t="shared" si="48"/>
        <v>1</v>
      </c>
      <c r="Z82" s="10">
        <f t="shared" si="49"/>
        <v>52</v>
      </c>
      <c r="AA82" s="10">
        <f t="shared" si="31"/>
        <v>1001.000082</v>
      </c>
      <c r="AB82" s="10">
        <f t="shared" si="31"/>
        <v>99999.000082</v>
      </c>
      <c r="AC82" s="10">
        <f t="shared" si="50"/>
        <v>42</v>
      </c>
      <c r="AD82" s="10">
        <f t="shared" si="51"/>
        <v>93</v>
      </c>
      <c r="AE82" s="10">
        <f t="shared" si="52"/>
        <v>1001.000082</v>
      </c>
      <c r="AF82" s="10">
        <f t="shared" si="53"/>
        <v>99999.000082</v>
      </c>
      <c r="AG82" s="10">
        <f t="shared" si="54"/>
        <v>42</v>
      </c>
      <c r="AH82" s="10">
        <f t="shared" si="55"/>
        <v>93</v>
      </c>
    </row>
    <row r="83" spans="1:34" s="5" customFormat="1" ht="12.75">
      <c r="A83" s="5">
        <f t="shared" si="35"/>
        <v>43</v>
      </c>
      <c r="B83" s="5">
        <f t="shared" si="36"/>
        <v>999</v>
      </c>
      <c r="C83" s="5">
        <f t="shared" si="32"/>
        <v>43</v>
      </c>
      <c r="D83" s="5">
        <f t="shared" si="37"/>
        <v>999</v>
      </c>
      <c r="E83" s="41">
        <f t="shared" si="38"/>
        <v>1</v>
      </c>
      <c r="F83" s="42">
        <v>86</v>
      </c>
      <c r="G83" s="43">
        <v>49562</v>
      </c>
      <c r="H83" s="44" t="s">
        <v>160</v>
      </c>
      <c r="I83" s="43">
        <v>2002</v>
      </c>
      <c r="J83" s="44" t="s">
        <v>161</v>
      </c>
      <c r="K83" s="47"/>
      <c r="L83" s="45"/>
      <c r="M83" s="46">
        <f t="shared" si="33"/>
        <v>0</v>
      </c>
      <c r="N83" s="48" t="str">
        <f t="shared" si="34"/>
        <v>s</v>
      </c>
      <c r="O83" s="9"/>
      <c r="P83" s="15">
        <f t="shared" si="39"/>
        <v>9999</v>
      </c>
      <c r="Q83" s="15">
        <f t="shared" si="40"/>
        <v>9999</v>
      </c>
      <c r="R83" s="15">
        <f t="shared" si="41"/>
        <v>9999</v>
      </c>
      <c r="S83" s="15">
        <f t="shared" si="42"/>
        <v>9999</v>
      </c>
      <c r="T83" s="16">
        <f t="shared" si="43"/>
        <v>1000</v>
      </c>
      <c r="U83" s="16">
        <f t="shared" si="44"/>
        <v>1000</v>
      </c>
      <c r="V83" s="16">
        <f t="shared" si="45"/>
        <v>1</v>
      </c>
      <c r="W83" s="10">
        <f t="shared" si="46"/>
        <v>1001</v>
      </c>
      <c r="X83" s="10">
        <f t="shared" si="47"/>
        <v>99999</v>
      </c>
      <c r="Y83" s="10">
        <f t="shared" si="48"/>
        <v>1</v>
      </c>
      <c r="Z83" s="10">
        <f t="shared" si="49"/>
        <v>52</v>
      </c>
      <c r="AA83" s="10">
        <f t="shared" si="31"/>
        <v>1001.000083</v>
      </c>
      <c r="AB83" s="10">
        <f t="shared" si="31"/>
        <v>99999.000083</v>
      </c>
      <c r="AC83" s="10">
        <f t="shared" si="50"/>
        <v>43</v>
      </c>
      <c r="AD83" s="10">
        <f t="shared" si="51"/>
        <v>94</v>
      </c>
      <c r="AE83" s="10">
        <f t="shared" si="52"/>
        <v>1001.000083</v>
      </c>
      <c r="AF83" s="10">
        <f t="shared" si="53"/>
        <v>99999.000083</v>
      </c>
      <c r="AG83" s="10">
        <f t="shared" si="54"/>
        <v>43</v>
      </c>
      <c r="AH83" s="10">
        <f t="shared" si="55"/>
        <v>94</v>
      </c>
    </row>
    <row r="84" spans="1:34" s="5" customFormat="1" ht="13.5" thickBot="1">
      <c r="A84" s="5">
        <f t="shared" si="35"/>
        <v>999</v>
      </c>
      <c r="B84" s="5">
        <f t="shared" si="36"/>
        <v>35</v>
      </c>
      <c r="C84" s="5">
        <f t="shared" si="32"/>
        <v>999</v>
      </c>
      <c r="D84" s="5">
        <f t="shared" si="37"/>
        <v>35</v>
      </c>
      <c r="E84" s="33">
        <f t="shared" si="38"/>
        <v>1</v>
      </c>
      <c r="F84" s="34">
        <v>87</v>
      </c>
      <c r="G84" s="35">
        <v>21882</v>
      </c>
      <c r="H84" s="36" t="s">
        <v>162</v>
      </c>
      <c r="I84" s="35">
        <v>1995</v>
      </c>
      <c r="J84" s="36" t="s">
        <v>163</v>
      </c>
      <c r="K84" s="37"/>
      <c r="L84" s="38"/>
      <c r="M84" s="39">
        <f t="shared" si="33"/>
        <v>0</v>
      </c>
      <c r="N84" s="40" t="str">
        <f t="shared" si="34"/>
        <v>m</v>
      </c>
      <c r="O84" s="9"/>
      <c r="P84" s="15">
        <f t="shared" si="39"/>
        <v>9999</v>
      </c>
      <c r="Q84" s="15">
        <f t="shared" si="40"/>
        <v>9999</v>
      </c>
      <c r="R84" s="15">
        <f t="shared" si="41"/>
        <v>9999</v>
      </c>
      <c r="S84" s="15">
        <f t="shared" si="42"/>
        <v>9999</v>
      </c>
      <c r="T84" s="16">
        <f t="shared" si="43"/>
        <v>1000</v>
      </c>
      <c r="U84" s="16">
        <f t="shared" si="44"/>
        <v>1000</v>
      </c>
      <c r="V84" s="16">
        <f t="shared" si="45"/>
        <v>1</v>
      </c>
      <c r="W84" s="10">
        <f t="shared" si="46"/>
        <v>99999</v>
      </c>
      <c r="X84" s="10">
        <f t="shared" si="47"/>
        <v>1001</v>
      </c>
      <c r="Y84" s="10">
        <f t="shared" si="48"/>
        <v>58</v>
      </c>
      <c r="Z84" s="10">
        <f t="shared" si="49"/>
        <v>1</v>
      </c>
      <c r="AA84" s="10">
        <f t="shared" si="31"/>
        <v>99999.000084</v>
      </c>
      <c r="AB84" s="10">
        <f t="shared" si="31"/>
        <v>1001.000084</v>
      </c>
      <c r="AC84" s="10">
        <f t="shared" si="50"/>
        <v>92</v>
      </c>
      <c r="AD84" s="10">
        <f t="shared" si="51"/>
        <v>35</v>
      </c>
      <c r="AE84" s="10">
        <f t="shared" si="52"/>
        <v>99999.000084</v>
      </c>
      <c r="AF84" s="10">
        <f t="shared" si="53"/>
        <v>1001.000084</v>
      </c>
      <c r="AG84" s="10">
        <f t="shared" si="54"/>
        <v>92</v>
      </c>
      <c r="AH84" s="10">
        <f t="shared" si="55"/>
        <v>35</v>
      </c>
    </row>
    <row r="85" spans="1:34" s="5" customFormat="1" ht="12.75">
      <c r="A85" s="5">
        <f t="shared" si="35"/>
        <v>999</v>
      </c>
      <c r="B85" s="5">
        <f t="shared" si="36"/>
        <v>36</v>
      </c>
      <c r="C85" s="5">
        <f t="shared" si="32"/>
        <v>999</v>
      </c>
      <c r="D85" s="5">
        <f t="shared" si="37"/>
        <v>36</v>
      </c>
      <c r="E85" s="25">
        <f t="shared" si="38"/>
        <v>1</v>
      </c>
      <c r="F85" s="26">
        <v>88</v>
      </c>
      <c r="G85" s="27">
        <v>2202</v>
      </c>
      <c r="H85" s="28" t="s">
        <v>164</v>
      </c>
      <c r="I85" s="27">
        <v>1990</v>
      </c>
      <c r="J85" s="28" t="s">
        <v>135</v>
      </c>
      <c r="K85" s="29"/>
      <c r="L85" s="30"/>
      <c r="M85" s="31">
        <f t="shared" si="33"/>
        <v>0</v>
      </c>
      <c r="N85" s="32" t="str">
        <f t="shared" si="34"/>
        <v>m</v>
      </c>
      <c r="O85" s="9"/>
      <c r="P85" s="15">
        <f t="shared" si="39"/>
        <v>9999</v>
      </c>
      <c r="Q85" s="15">
        <f t="shared" si="40"/>
        <v>9999</v>
      </c>
      <c r="R85" s="15">
        <f t="shared" si="41"/>
        <v>9999</v>
      </c>
      <c r="S85" s="15">
        <f t="shared" si="42"/>
        <v>9999</v>
      </c>
      <c r="T85" s="16">
        <f t="shared" si="43"/>
        <v>1000</v>
      </c>
      <c r="U85" s="16">
        <f t="shared" si="44"/>
        <v>1000</v>
      </c>
      <c r="V85" s="16">
        <f t="shared" si="45"/>
        <v>1</v>
      </c>
      <c r="W85" s="10">
        <f t="shared" si="46"/>
        <v>99999</v>
      </c>
      <c r="X85" s="10">
        <f t="shared" si="47"/>
        <v>1001</v>
      </c>
      <c r="Y85" s="10">
        <f t="shared" si="48"/>
        <v>58</v>
      </c>
      <c r="Z85" s="10">
        <f t="shared" si="49"/>
        <v>1</v>
      </c>
      <c r="AA85" s="10">
        <f t="shared" si="31"/>
        <v>99999.000085</v>
      </c>
      <c r="AB85" s="10">
        <f t="shared" si="31"/>
        <v>1001.000085</v>
      </c>
      <c r="AC85" s="10">
        <f t="shared" si="50"/>
        <v>93</v>
      </c>
      <c r="AD85" s="10">
        <f t="shared" si="51"/>
        <v>36</v>
      </c>
      <c r="AE85" s="10">
        <f t="shared" si="52"/>
        <v>99999.000085</v>
      </c>
      <c r="AF85" s="10">
        <f t="shared" si="53"/>
        <v>1001.000085</v>
      </c>
      <c r="AG85" s="10">
        <f t="shared" si="54"/>
        <v>93</v>
      </c>
      <c r="AH85" s="10">
        <f t="shared" si="55"/>
        <v>36</v>
      </c>
    </row>
    <row r="86" spans="1:34" s="5" customFormat="1" ht="12.75">
      <c r="A86" s="5">
        <f t="shared" si="35"/>
        <v>999</v>
      </c>
      <c r="B86" s="5">
        <f t="shared" si="36"/>
        <v>37</v>
      </c>
      <c r="C86" s="5">
        <f t="shared" si="32"/>
        <v>999</v>
      </c>
      <c r="D86" s="5">
        <f t="shared" si="37"/>
        <v>37</v>
      </c>
      <c r="E86" s="41">
        <f t="shared" si="38"/>
        <v>1</v>
      </c>
      <c r="F86" s="42">
        <v>89</v>
      </c>
      <c r="G86" s="43">
        <v>4172</v>
      </c>
      <c r="H86" s="44" t="s">
        <v>165</v>
      </c>
      <c r="I86" s="43">
        <v>1990</v>
      </c>
      <c r="J86" s="44" t="s">
        <v>166</v>
      </c>
      <c r="K86" s="47"/>
      <c r="L86" s="45"/>
      <c r="M86" s="46">
        <f t="shared" si="33"/>
        <v>0</v>
      </c>
      <c r="N86" s="48" t="str">
        <f t="shared" si="34"/>
        <v>m</v>
      </c>
      <c r="O86" s="9"/>
      <c r="P86" s="15">
        <f t="shared" si="39"/>
        <v>9999</v>
      </c>
      <c r="Q86" s="15">
        <f t="shared" si="40"/>
        <v>9999</v>
      </c>
      <c r="R86" s="15">
        <f t="shared" si="41"/>
        <v>9999</v>
      </c>
      <c r="S86" s="15">
        <f t="shared" si="42"/>
        <v>9999</v>
      </c>
      <c r="T86" s="16">
        <f t="shared" si="43"/>
        <v>1000</v>
      </c>
      <c r="U86" s="16">
        <f t="shared" si="44"/>
        <v>1000</v>
      </c>
      <c r="V86" s="16">
        <f t="shared" si="45"/>
        <v>1</v>
      </c>
      <c r="W86" s="10">
        <f t="shared" si="46"/>
        <v>99999</v>
      </c>
      <c r="X86" s="10">
        <f t="shared" si="47"/>
        <v>1001</v>
      </c>
      <c r="Y86" s="10">
        <f t="shared" si="48"/>
        <v>58</v>
      </c>
      <c r="Z86" s="10">
        <f t="shared" si="49"/>
        <v>1</v>
      </c>
      <c r="AA86" s="10">
        <f t="shared" si="31"/>
        <v>99999.000086</v>
      </c>
      <c r="AB86" s="10">
        <f t="shared" si="31"/>
        <v>1001.000086</v>
      </c>
      <c r="AC86" s="10">
        <f t="shared" si="50"/>
        <v>94</v>
      </c>
      <c r="AD86" s="10">
        <f t="shared" si="51"/>
        <v>37</v>
      </c>
      <c r="AE86" s="10">
        <f t="shared" si="52"/>
        <v>99999.000086</v>
      </c>
      <c r="AF86" s="10">
        <f t="shared" si="53"/>
        <v>1001.000086</v>
      </c>
      <c r="AG86" s="10">
        <f t="shared" si="54"/>
        <v>94</v>
      </c>
      <c r="AH86" s="10">
        <f t="shared" si="55"/>
        <v>37</v>
      </c>
    </row>
    <row r="87" spans="1:34" s="5" customFormat="1" ht="13.5" thickBot="1">
      <c r="A87" s="5">
        <f t="shared" si="35"/>
        <v>999</v>
      </c>
      <c r="B87" s="5">
        <f t="shared" si="36"/>
        <v>38</v>
      </c>
      <c r="C87" s="5">
        <f t="shared" si="32"/>
        <v>999</v>
      </c>
      <c r="D87" s="5">
        <f t="shared" si="37"/>
        <v>38</v>
      </c>
      <c r="E87" s="33">
        <f t="shared" si="38"/>
        <v>1</v>
      </c>
      <c r="F87" s="34">
        <v>90</v>
      </c>
      <c r="G87" s="35">
        <v>11782</v>
      </c>
      <c r="H87" s="36" t="s">
        <v>167</v>
      </c>
      <c r="I87" s="35">
        <v>1995</v>
      </c>
      <c r="J87" s="36" t="s">
        <v>168</v>
      </c>
      <c r="K87" s="37"/>
      <c r="L87" s="38"/>
      <c r="M87" s="39">
        <f t="shared" si="33"/>
        <v>0</v>
      </c>
      <c r="N87" s="40" t="str">
        <f t="shared" si="34"/>
        <v>m</v>
      </c>
      <c r="O87" s="9"/>
      <c r="P87" s="15">
        <f t="shared" si="39"/>
        <v>9999</v>
      </c>
      <c r="Q87" s="15">
        <f t="shared" si="40"/>
        <v>9999</v>
      </c>
      <c r="R87" s="15">
        <f t="shared" si="41"/>
        <v>9999</v>
      </c>
      <c r="S87" s="15">
        <f t="shared" si="42"/>
        <v>9999</v>
      </c>
      <c r="T87" s="16">
        <f t="shared" si="43"/>
        <v>1000</v>
      </c>
      <c r="U87" s="16">
        <f t="shared" si="44"/>
        <v>1000</v>
      </c>
      <c r="V87" s="16">
        <f t="shared" si="45"/>
        <v>1</v>
      </c>
      <c r="W87" s="10">
        <f t="shared" si="46"/>
        <v>99999</v>
      </c>
      <c r="X87" s="10">
        <f t="shared" si="47"/>
        <v>1001</v>
      </c>
      <c r="Y87" s="10">
        <f t="shared" si="48"/>
        <v>58</v>
      </c>
      <c r="Z87" s="10">
        <f t="shared" si="49"/>
        <v>1</v>
      </c>
      <c r="AA87" s="10">
        <f aca="true" t="shared" si="56" ref="AA87:AB150">W87+ROW()*0.000001</f>
        <v>99999.000087</v>
      </c>
      <c r="AB87" s="10">
        <f t="shared" si="56"/>
        <v>1001.000087</v>
      </c>
      <c r="AC87" s="10">
        <f t="shared" si="50"/>
        <v>95</v>
      </c>
      <c r="AD87" s="10">
        <f t="shared" si="51"/>
        <v>38</v>
      </c>
      <c r="AE87" s="10">
        <f t="shared" si="52"/>
        <v>99999.000087</v>
      </c>
      <c r="AF87" s="10">
        <f t="shared" si="53"/>
        <v>1001.000087</v>
      </c>
      <c r="AG87" s="10">
        <f t="shared" si="54"/>
        <v>95</v>
      </c>
      <c r="AH87" s="10">
        <f t="shared" si="55"/>
        <v>38</v>
      </c>
    </row>
    <row r="88" spans="1:34" s="5" customFormat="1" ht="12.75">
      <c r="A88" s="5">
        <f t="shared" si="35"/>
        <v>999</v>
      </c>
      <c r="B88" s="5">
        <f t="shared" si="36"/>
        <v>39</v>
      </c>
      <c r="C88" s="5">
        <f t="shared" si="32"/>
        <v>999</v>
      </c>
      <c r="D88" s="5">
        <f t="shared" si="37"/>
        <v>39</v>
      </c>
      <c r="E88" s="25">
        <f t="shared" si="38"/>
        <v>1</v>
      </c>
      <c r="F88" s="26">
        <v>91</v>
      </c>
      <c r="G88" s="27">
        <v>8402</v>
      </c>
      <c r="H88" s="28" t="s">
        <v>169</v>
      </c>
      <c r="I88" s="27">
        <v>1995</v>
      </c>
      <c r="J88" s="28" t="s">
        <v>113</v>
      </c>
      <c r="K88" s="29"/>
      <c r="L88" s="30"/>
      <c r="M88" s="31">
        <f t="shared" si="33"/>
        <v>0</v>
      </c>
      <c r="N88" s="32" t="str">
        <f t="shared" si="34"/>
        <v>m</v>
      </c>
      <c r="O88" s="9"/>
      <c r="P88" s="15">
        <f t="shared" si="39"/>
        <v>9999</v>
      </c>
      <c r="Q88" s="15">
        <f t="shared" si="40"/>
        <v>9999</v>
      </c>
      <c r="R88" s="15">
        <f t="shared" si="41"/>
        <v>9999</v>
      </c>
      <c r="S88" s="15">
        <f t="shared" si="42"/>
        <v>9999</v>
      </c>
      <c r="T88" s="16">
        <f t="shared" si="43"/>
        <v>1000</v>
      </c>
      <c r="U88" s="16">
        <f t="shared" si="44"/>
        <v>1000</v>
      </c>
      <c r="V88" s="16">
        <f t="shared" si="45"/>
        <v>1</v>
      </c>
      <c r="W88" s="10">
        <f t="shared" si="46"/>
        <v>99999</v>
      </c>
      <c r="X88" s="10">
        <f t="shared" si="47"/>
        <v>1001</v>
      </c>
      <c r="Y88" s="10">
        <f t="shared" si="48"/>
        <v>58</v>
      </c>
      <c r="Z88" s="10">
        <f t="shared" si="49"/>
        <v>1</v>
      </c>
      <c r="AA88" s="10">
        <f t="shared" si="56"/>
        <v>99999.000088</v>
      </c>
      <c r="AB88" s="10">
        <f t="shared" si="56"/>
        <v>1001.000088</v>
      </c>
      <c r="AC88" s="10">
        <f t="shared" si="50"/>
        <v>96</v>
      </c>
      <c r="AD88" s="10">
        <f t="shared" si="51"/>
        <v>39</v>
      </c>
      <c r="AE88" s="10">
        <f t="shared" si="52"/>
        <v>99999.000088</v>
      </c>
      <c r="AF88" s="10">
        <f t="shared" si="53"/>
        <v>1001.000088</v>
      </c>
      <c r="AG88" s="10">
        <f t="shared" si="54"/>
        <v>96</v>
      </c>
      <c r="AH88" s="10">
        <f t="shared" si="55"/>
        <v>39</v>
      </c>
    </row>
    <row r="89" spans="1:34" s="5" customFormat="1" ht="12.75">
      <c r="A89" s="5">
        <f t="shared" si="35"/>
        <v>999</v>
      </c>
      <c r="B89" s="5">
        <f t="shared" si="36"/>
        <v>40</v>
      </c>
      <c r="C89" s="5">
        <f t="shared" si="32"/>
        <v>999</v>
      </c>
      <c r="D89" s="5">
        <f t="shared" si="37"/>
        <v>40</v>
      </c>
      <c r="E89" s="41">
        <f t="shared" si="38"/>
        <v>1</v>
      </c>
      <c r="F89" s="42">
        <v>92</v>
      </c>
      <c r="G89" s="43">
        <v>7422</v>
      </c>
      <c r="H89" s="44" t="s">
        <v>170</v>
      </c>
      <c r="I89" s="43">
        <v>1994</v>
      </c>
      <c r="J89" s="44" t="s">
        <v>114</v>
      </c>
      <c r="K89" s="47"/>
      <c r="L89" s="45"/>
      <c r="M89" s="46">
        <f t="shared" si="33"/>
        <v>0</v>
      </c>
      <c r="N89" s="48" t="str">
        <f t="shared" si="34"/>
        <v>m</v>
      </c>
      <c r="O89" s="9"/>
      <c r="P89" s="15">
        <f t="shared" si="39"/>
        <v>9999</v>
      </c>
      <c r="Q89" s="15">
        <f t="shared" si="40"/>
        <v>9999</v>
      </c>
      <c r="R89" s="15">
        <f t="shared" si="41"/>
        <v>9999</v>
      </c>
      <c r="S89" s="15">
        <f t="shared" si="42"/>
        <v>9999</v>
      </c>
      <c r="T89" s="16">
        <f t="shared" si="43"/>
        <v>1000</v>
      </c>
      <c r="U89" s="16">
        <f t="shared" si="44"/>
        <v>1000</v>
      </c>
      <c r="V89" s="16">
        <f t="shared" si="45"/>
        <v>1</v>
      </c>
      <c r="W89" s="10">
        <f t="shared" si="46"/>
        <v>99999</v>
      </c>
      <c r="X89" s="10">
        <f t="shared" si="47"/>
        <v>1001</v>
      </c>
      <c r="Y89" s="10">
        <f t="shared" si="48"/>
        <v>58</v>
      </c>
      <c r="Z89" s="10">
        <f t="shared" si="49"/>
        <v>1</v>
      </c>
      <c r="AA89" s="10">
        <f t="shared" si="56"/>
        <v>99999.000089</v>
      </c>
      <c r="AB89" s="10">
        <f t="shared" si="56"/>
        <v>1001.000089</v>
      </c>
      <c r="AC89" s="10">
        <f t="shared" si="50"/>
        <v>97</v>
      </c>
      <c r="AD89" s="10">
        <f t="shared" si="51"/>
        <v>40</v>
      </c>
      <c r="AE89" s="10">
        <f t="shared" si="52"/>
        <v>99999.000089</v>
      </c>
      <c r="AF89" s="10">
        <f t="shared" si="53"/>
        <v>1001.000089</v>
      </c>
      <c r="AG89" s="10">
        <f t="shared" si="54"/>
        <v>97</v>
      </c>
      <c r="AH89" s="10">
        <f t="shared" si="55"/>
        <v>40</v>
      </c>
    </row>
    <row r="90" spans="1:34" s="5" customFormat="1" ht="13.5" thickBot="1">
      <c r="A90" s="5">
        <f t="shared" si="35"/>
        <v>44</v>
      </c>
      <c r="B90" s="5">
        <f t="shared" si="36"/>
        <v>999</v>
      </c>
      <c r="C90" s="5">
        <f t="shared" si="32"/>
        <v>44</v>
      </c>
      <c r="D90" s="5">
        <f t="shared" si="37"/>
        <v>999</v>
      </c>
      <c r="E90" s="33">
        <f t="shared" si="38"/>
        <v>1</v>
      </c>
      <c r="F90" s="34">
        <v>94</v>
      </c>
      <c r="G90" s="35">
        <v>52932</v>
      </c>
      <c r="H90" s="36" t="s">
        <v>171</v>
      </c>
      <c r="I90" s="35">
        <v>2002</v>
      </c>
      <c r="J90" s="36" t="s">
        <v>172</v>
      </c>
      <c r="K90" s="37"/>
      <c r="L90" s="38"/>
      <c r="M90" s="39">
        <f t="shared" si="33"/>
        <v>0</v>
      </c>
      <c r="N90" s="40" t="str">
        <f t="shared" si="34"/>
        <v>s</v>
      </c>
      <c r="O90" s="9"/>
      <c r="P90" s="15">
        <f t="shared" si="39"/>
        <v>9999</v>
      </c>
      <c r="Q90" s="15">
        <f t="shared" si="40"/>
        <v>9999</v>
      </c>
      <c r="R90" s="15">
        <f t="shared" si="41"/>
        <v>9999</v>
      </c>
      <c r="S90" s="15">
        <f t="shared" si="42"/>
        <v>9999</v>
      </c>
      <c r="T90" s="16">
        <f t="shared" si="43"/>
        <v>1000</v>
      </c>
      <c r="U90" s="16">
        <f t="shared" si="44"/>
        <v>1000</v>
      </c>
      <c r="V90" s="16">
        <f t="shared" si="45"/>
        <v>1</v>
      </c>
      <c r="W90" s="10">
        <f t="shared" si="46"/>
        <v>1001</v>
      </c>
      <c r="X90" s="10">
        <f t="shared" si="47"/>
        <v>99999</v>
      </c>
      <c r="Y90" s="10">
        <f t="shared" si="48"/>
        <v>1</v>
      </c>
      <c r="Z90" s="10">
        <f t="shared" si="49"/>
        <v>52</v>
      </c>
      <c r="AA90" s="10">
        <f t="shared" si="56"/>
        <v>1001.00009</v>
      </c>
      <c r="AB90" s="10">
        <f t="shared" si="56"/>
        <v>99999.00009</v>
      </c>
      <c r="AC90" s="10">
        <f t="shared" si="50"/>
        <v>44</v>
      </c>
      <c r="AD90" s="10">
        <f t="shared" si="51"/>
        <v>95</v>
      </c>
      <c r="AE90" s="10">
        <f t="shared" si="52"/>
        <v>1001.00009</v>
      </c>
      <c r="AF90" s="10">
        <f t="shared" si="53"/>
        <v>99999.00009</v>
      </c>
      <c r="AG90" s="10">
        <f t="shared" si="54"/>
        <v>44</v>
      </c>
      <c r="AH90" s="10">
        <f t="shared" si="55"/>
        <v>95</v>
      </c>
    </row>
    <row r="91" spans="1:34" s="5" customFormat="1" ht="12.75">
      <c r="A91" s="5">
        <f t="shared" si="35"/>
        <v>45</v>
      </c>
      <c r="B91" s="5">
        <f t="shared" si="36"/>
        <v>999</v>
      </c>
      <c r="C91" s="5">
        <f t="shared" si="32"/>
        <v>45</v>
      </c>
      <c r="D91" s="5">
        <f t="shared" si="37"/>
        <v>999</v>
      </c>
      <c r="E91" s="25">
        <f t="shared" si="38"/>
        <v>1</v>
      </c>
      <c r="F91" s="26">
        <v>95</v>
      </c>
      <c r="G91" s="27">
        <v>31592</v>
      </c>
      <c r="H91" s="28" t="s">
        <v>173</v>
      </c>
      <c r="I91" s="27">
        <v>2002</v>
      </c>
      <c r="J91" s="28" t="s">
        <v>93</v>
      </c>
      <c r="K91" s="29"/>
      <c r="L91" s="30"/>
      <c r="M91" s="31">
        <f t="shared" si="33"/>
        <v>0</v>
      </c>
      <c r="N91" s="32" t="str">
        <f t="shared" si="34"/>
        <v>s</v>
      </c>
      <c r="O91" s="9"/>
      <c r="P91" s="15">
        <f t="shared" si="39"/>
        <v>9999</v>
      </c>
      <c r="Q91" s="15">
        <f t="shared" si="40"/>
        <v>9999</v>
      </c>
      <c r="R91" s="15">
        <f t="shared" si="41"/>
        <v>9999</v>
      </c>
      <c r="S91" s="15">
        <f t="shared" si="42"/>
        <v>9999</v>
      </c>
      <c r="T91" s="16">
        <f t="shared" si="43"/>
        <v>1000</v>
      </c>
      <c r="U91" s="16">
        <f t="shared" si="44"/>
        <v>1000</v>
      </c>
      <c r="V91" s="16">
        <f t="shared" si="45"/>
        <v>1</v>
      </c>
      <c r="W91" s="10">
        <f t="shared" si="46"/>
        <v>1001</v>
      </c>
      <c r="X91" s="10">
        <f t="shared" si="47"/>
        <v>99999</v>
      </c>
      <c r="Y91" s="10">
        <f t="shared" si="48"/>
        <v>1</v>
      </c>
      <c r="Z91" s="10">
        <f t="shared" si="49"/>
        <v>52</v>
      </c>
      <c r="AA91" s="10">
        <f t="shared" si="56"/>
        <v>1001.000091</v>
      </c>
      <c r="AB91" s="10">
        <f t="shared" si="56"/>
        <v>99999.000091</v>
      </c>
      <c r="AC91" s="10">
        <f t="shared" si="50"/>
        <v>45</v>
      </c>
      <c r="AD91" s="10">
        <f t="shared" si="51"/>
        <v>96</v>
      </c>
      <c r="AE91" s="10">
        <f t="shared" si="52"/>
        <v>1001.000091</v>
      </c>
      <c r="AF91" s="10">
        <f t="shared" si="53"/>
        <v>99999.000091</v>
      </c>
      <c r="AG91" s="10">
        <f t="shared" si="54"/>
        <v>45</v>
      </c>
      <c r="AH91" s="10">
        <f t="shared" si="55"/>
        <v>96</v>
      </c>
    </row>
    <row r="92" spans="1:34" s="5" customFormat="1" ht="12.75">
      <c r="A92" s="5">
        <f t="shared" si="35"/>
        <v>999</v>
      </c>
      <c r="B92" s="5">
        <f t="shared" si="36"/>
        <v>41</v>
      </c>
      <c r="C92" s="5">
        <f t="shared" si="32"/>
        <v>999</v>
      </c>
      <c r="D92" s="5">
        <f t="shared" si="37"/>
        <v>41</v>
      </c>
      <c r="E92" s="41">
        <f t="shared" si="38"/>
        <v>1</v>
      </c>
      <c r="F92" s="42">
        <v>96</v>
      </c>
      <c r="G92" s="43">
        <v>21622</v>
      </c>
      <c r="H92" s="44" t="s">
        <v>174</v>
      </c>
      <c r="I92" s="43">
        <v>2000</v>
      </c>
      <c r="J92" s="44" t="s">
        <v>95</v>
      </c>
      <c r="K92" s="47"/>
      <c r="L92" s="45"/>
      <c r="M92" s="46">
        <f t="shared" si="33"/>
        <v>0</v>
      </c>
      <c r="N92" s="48" t="str">
        <f t="shared" si="34"/>
        <v>m</v>
      </c>
      <c r="O92" s="9"/>
      <c r="P92" s="15">
        <f t="shared" si="39"/>
        <v>9999</v>
      </c>
      <c r="Q92" s="15">
        <f t="shared" si="40"/>
        <v>9999</v>
      </c>
      <c r="R92" s="15">
        <f t="shared" si="41"/>
        <v>9999</v>
      </c>
      <c r="S92" s="15">
        <f t="shared" si="42"/>
        <v>9999</v>
      </c>
      <c r="T92" s="16">
        <f t="shared" si="43"/>
        <v>1000</v>
      </c>
      <c r="U92" s="16">
        <f t="shared" si="44"/>
        <v>1000</v>
      </c>
      <c r="V92" s="16">
        <f t="shared" si="45"/>
        <v>1</v>
      </c>
      <c r="W92" s="10">
        <f t="shared" si="46"/>
        <v>99999</v>
      </c>
      <c r="X92" s="10">
        <f t="shared" si="47"/>
        <v>1001</v>
      </c>
      <c r="Y92" s="10">
        <f t="shared" si="48"/>
        <v>58</v>
      </c>
      <c r="Z92" s="10">
        <f t="shared" si="49"/>
        <v>1</v>
      </c>
      <c r="AA92" s="10">
        <f t="shared" si="56"/>
        <v>99999.000092</v>
      </c>
      <c r="AB92" s="10">
        <f t="shared" si="56"/>
        <v>1001.000092</v>
      </c>
      <c r="AC92" s="10">
        <f t="shared" si="50"/>
        <v>98</v>
      </c>
      <c r="AD92" s="10">
        <f t="shared" si="51"/>
        <v>41</v>
      </c>
      <c r="AE92" s="10">
        <f t="shared" si="52"/>
        <v>99999.000092</v>
      </c>
      <c r="AF92" s="10">
        <f t="shared" si="53"/>
        <v>1001.000092</v>
      </c>
      <c r="AG92" s="10">
        <f t="shared" si="54"/>
        <v>98</v>
      </c>
      <c r="AH92" s="10">
        <f t="shared" si="55"/>
        <v>41</v>
      </c>
    </row>
    <row r="93" spans="1:34" s="5" customFormat="1" ht="13.5" thickBot="1">
      <c r="A93" s="5">
        <f t="shared" si="35"/>
        <v>46</v>
      </c>
      <c r="B93" s="5">
        <f t="shared" si="36"/>
        <v>999</v>
      </c>
      <c r="C93" s="5">
        <f t="shared" si="32"/>
        <v>46</v>
      </c>
      <c r="D93" s="5">
        <f t="shared" si="37"/>
        <v>999</v>
      </c>
      <c r="E93" s="33">
        <f t="shared" si="38"/>
        <v>1</v>
      </c>
      <c r="F93" s="34">
        <v>97</v>
      </c>
      <c r="G93" s="35">
        <v>31822</v>
      </c>
      <c r="H93" s="36" t="s">
        <v>176</v>
      </c>
      <c r="I93" s="35">
        <v>2001</v>
      </c>
      <c r="J93" s="36" t="s">
        <v>144</v>
      </c>
      <c r="K93" s="37"/>
      <c r="L93" s="38"/>
      <c r="M93" s="39">
        <f t="shared" si="33"/>
        <v>0</v>
      </c>
      <c r="N93" s="40" t="str">
        <f t="shared" si="34"/>
        <v>s</v>
      </c>
      <c r="O93" s="9"/>
      <c r="P93" s="15">
        <f t="shared" si="39"/>
        <v>9999</v>
      </c>
      <c r="Q93" s="15">
        <f t="shared" si="40"/>
        <v>9999</v>
      </c>
      <c r="R93" s="15">
        <f t="shared" si="41"/>
        <v>9999</v>
      </c>
      <c r="S93" s="15">
        <f t="shared" si="42"/>
        <v>9999</v>
      </c>
      <c r="T93" s="16">
        <f t="shared" si="43"/>
        <v>1000</v>
      </c>
      <c r="U93" s="16">
        <f t="shared" si="44"/>
        <v>1000</v>
      </c>
      <c r="V93" s="16">
        <f t="shared" si="45"/>
        <v>1</v>
      </c>
      <c r="W93" s="10">
        <f t="shared" si="46"/>
        <v>1001</v>
      </c>
      <c r="X93" s="10">
        <f t="shared" si="47"/>
        <v>99999</v>
      </c>
      <c r="Y93" s="10">
        <f t="shared" si="48"/>
        <v>1</v>
      </c>
      <c r="Z93" s="10">
        <f t="shared" si="49"/>
        <v>52</v>
      </c>
      <c r="AA93" s="10">
        <f t="shared" si="56"/>
        <v>1001.000093</v>
      </c>
      <c r="AB93" s="10">
        <f t="shared" si="56"/>
        <v>99999.000093</v>
      </c>
      <c r="AC93" s="10">
        <f t="shared" si="50"/>
        <v>46</v>
      </c>
      <c r="AD93" s="10">
        <f t="shared" si="51"/>
        <v>97</v>
      </c>
      <c r="AE93" s="10">
        <f t="shared" si="52"/>
        <v>1001.000093</v>
      </c>
      <c r="AF93" s="10">
        <f t="shared" si="53"/>
        <v>99999.000093</v>
      </c>
      <c r="AG93" s="10">
        <f t="shared" si="54"/>
        <v>46</v>
      </c>
      <c r="AH93" s="10">
        <f t="shared" si="55"/>
        <v>97</v>
      </c>
    </row>
    <row r="94" spans="1:34" s="5" customFormat="1" ht="12.75">
      <c r="A94" s="5">
        <f t="shared" si="35"/>
        <v>47</v>
      </c>
      <c r="B94" s="5">
        <f t="shared" si="36"/>
        <v>999</v>
      </c>
      <c r="C94" s="5">
        <f t="shared" si="32"/>
        <v>47</v>
      </c>
      <c r="D94" s="5">
        <f t="shared" si="37"/>
        <v>999</v>
      </c>
      <c r="E94" s="25">
        <f t="shared" si="38"/>
        <v>1</v>
      </c>
      <c r="F94" s="26">
        <v>98</v>
      </c>
      <c r="G94" s="27">
        <v>52092</v>
      </c>
      <c r="H94" s="28" t="s">
        <v>177</v>
      </c>
      <c r="I94" s="27">
        <v>2002</v>
      </c>
      <c r="J94" s="28" t="s">
        <v>97</v>
      </c>
      <c r="K94" s="29"/>
      <c r="L94" s="30"/>
      <c r="M94" s="31">
        <f t="shared" si="33"/>
        <v>0</v>
      </c>
      <c r="N94" s="32" t="str">
        <f t="shared" si="34"/>
        <v>s</v>
      </c>
      <c r="O94" s="9"/>
      <c r="P94" s="15">
        <f t="shared" si="39"/>
        <v>9999</v>
      </c>
      <c r="Q94" s="15">
        <f t="shared" si="40"/>
        <v>9999</v>
      </c>
      <c r="R94" s="15">
        <f t="shared" si="41"/>
        <v>9999</v>
      </c>
      <c r="S94" s="15">
        <f t="shared" si="42"/>
        <v>9999</v>
      </c>
      <c r="T94" s="16">
        <f t="shared" si="43"/>
        <v>1000</v>
      </c>
      <c r="U94" s="16">
        <f t="shared" si="44"/>
        <v>1000</v>
      </c>
      <c r="V94" s="16">
        <f t="shared" si="45"/>
        <v>1</v>
      </c>
      <c r="W94" s="10">
        <f t="shared" si="46"/>
        <v>1001</v>
      </c>
      <c r="X94" s="10">
        <f t="shared" si="47"/>
        <v>99999</v>
      </c>
      <c r="Y94" s="10">
        <f t="shared" si="48"/>
        <v>1</v>
      </c>
      <c r="Z94" s="10">
        <f t="shared" si="49"/>
        <v>52</v>
      </c>
      <c r="AA94" s="10">
        <f t="shared" si="56"/>
        <v>1001.000094</v>
      </c>
      <c r="AB94" s="10">
        <f t="shared" si="56"/>
        <v>99999.000094</v>
      </c>
      <c r="AC94" s="10">
        <f t="shared" si="50"/>
        <v>47</v>
      </c>
      <c r="AD94" s="10">
        <f t="shared" si="51"/>
        <v>98</v>
      </c>
      <c r="AE94" s="10">
        <f t="shared" si="52"/>
        <v>1001.000094</v>
      </c>
      <c r="AF94" s="10">
        <f t="shared" si="53"/>
        <v>99999.000094</v>
      </c>
      <c r="AG94" s="10">
        <f t="shared" si="54"/>
        <v>47</v>
      </c>
      <c r="AH94" s="10">
        <f t="shared" si="55"/>
        <v>98</v>
      </c>
    </row>
    <row r="95" spans="1:34" s="5" customFormat="1" ht="12.75">
      <c r="A95" s="5">
        <f t="shared" si="35"/>
        <v>999</v>
      </c>
      <c r="B95" s="5">
        <f t="shared" si="36"/>
        <v>42</v>
      </c>
      <c r="C95" s="5">
        <f t="shared" si="32"/>
        <v>999</v>
      </c>
      <c r="D95" s="5">
        <f t="shared" si="37"/>
        <v>42</v>
      </c>
      <c r="E95" s="41">
        <f t="shared" si="38"/>
        <v>1</v>
      </c>
      <c r="F95" s="42">
        <v>99</v>
      </c>
      <c r="G95" s="43">
        <v>17562</v>
      </c>
      <c r="H95" s="44" t="s">
        <v>178</v>
      </c>
      <c r="I95" s="43">
        <v>2000</v>
      </c>
      <c r="J95" s="44" t="s">
        <v>179</v>
      </c>
      <c r="K95" s="47"/>
      <c r="L95" s="45"/>
      <c r="M95" s="46">
        <f t="shared" si="33"/>
        <v>0</v>
      </c>
      <c r="N95" s="48" t="str">
        <f t="shared" si="34"/>
        <v>m</v>
      </c>
      <c r="O95" s="9"/>
      <c r="P95" s="15">
        <f t="shared" si="39"/>
        <v>9999</v>
      </c>
      <c r="Q95" s="15">
        <f t="shared" si="40"/>
        <v>9999</v>
      </c>
      <c r="R95" s="15">
        <f t="shared" si="41"/>
        <v>9999</v>
      </c>
      <c r="S95" s="15">
        <f t="shared" si="42"/>
        <v>9999</v>
      </c>
      <c r="T95" s="16">
        <f t="shared" si="43"/>
        <v>1000</v>
      </c>
      <c r="U95" s="16">
        <f t="shared" si="44"/>
        <v>1000</v>
      </c>
      <c r="V95" s="16">
        <f t="shared" si="45"/>
        <v>1</v>
      </c>
      <c r="W95" s="10">
        <f t="shared" si="46"/>
        <v>99999</v>
      </c>
      <c r="X95" s="10">
        <f t="shared" si="47"/>
        <v>1001</v>
      </c>
      <c r="Y95" s="10">
        <f t="shared" si="48"/>
        <v>58</v>
      </c>
      <c r="Z95" s="10">
        <f t="shared" si="49"/>
        <v>1</v>
      </c>
      <c r="AA95" s="10">
        <f t="shared" si="56"/>
        <v>99999.000095</v>
      </c>
      <c r="AB95" s="10">
        <f t="shared" si="56"/>
        <v>1001.000095</v>
      </c>
      <c r="AC95" s="10">
        <f t="shared" si="50"/>
        <v>99</v>
      </c>
      <c r="AD95" s="10">
        <f t="shared" si="51"/>
        <v>42</v>
      </c>
      <c r="AE95" s="10">
        <f t="shared" si="52"/>
        <v>99999.000095</v>
      </c>
      <c r="AF95" s="10">
        <f t="shared" si="53"/>
        <v>1001.000095</v>
      </c>
      <c r="AG95" s="10">
        <f t="shared" si="54"/>
        <v>99</v>
      </c>
      <c r="AH95" s="10">
        <f t="shared" si="55"/>
        <v>42</v>
      </c>
    </row>
    <row r="96" spans="1:34" s="5" customFormat="1" ht="13.5" thickBot="1">
      <c r="A96" s="5">
        <f t="shared" si="35"/>
        <v>999</v>
      </c>
      <c r="B96" s="5">
        <f t="shared" si="36"/>
        <v>43</v>
      </c>
      <c r="C96" s="5">
        <f t="shared" si="32"/>
        <v>999</v>
      </c>
      <c r="D96" s="5">
        <f t="shared" si="37"/>
        <v>43</v>
      </c>
      <c r="E96" s="33">
        <f t="shared" si="38"/>
        <v>1</v>
      </c>
      <c r="F96" s="34">
        <v>100</v>
      </c>
      <c r="G96" s="35">
        <v>11622</v>
      </c>
      <c r="H96" s="36" t="s">
        <v>181</v>
      </c>
      <c r="I96" s="35">
        <v>1996</v>
      </c>
      <c r="J96" s="36" t="s">
        <v>149</v>
      </c>
      <c r="K96" s="37"/>
      <c r="L96" s="38"/>
      <c r="M96" s="39">
        <f t="shared" si="33"/>
        <v>0</v>
      </c>
      <c r="N96" s="40" t="str">
        <f t="shared" si="34"/>
        <v>m</v>
      </c>
      <c r="O96" s="9"/>
      <c r="P96" s="15">
        <f t="shared" si="39"/>
        <v>9999</v>
      </c>
      <c r="Q96" s="15">
        <f t="shared" si="40"/>
        <v>9999</v>
      </c>
      <c r="R96" s="15">
        <f t="shared" si="41"/>
        <v>9999</v>
      </c>
      <c r="S96" s="15">
        <f t="shared" si="42"/>
        <v>9999</v>
      </c>
      <c r="T96" s="16">
        <f t="shared" si="43"/>
        <v>1000</v>
      </c>
      <c r="U96" s="16">
        <f t="shared" si="44"/>
        <v>1000</v>
      </c>
      <c r="V96" s="16">
        <f t="shared" si="45"/>
        <v>1</v>
      </c>
      <c r="W96" s="10">
        <f t="shared" si="46"/>
        <v>99999</v>
      </c>
      <c r="X96" s="10">
        <f t="shared" si="47"/>
        <v>1001</v>
      </c>
      <c r="Y96" s="10">
        <f t="shared" si="48"/>
        <v>58</v>
      </c>
      <c r="Z96" s="10">
        <f t="shared" si="49"/>
        <v>1</v>
      </c>
      <c r="AA96" s="10">
        <f t="shared" si="56"/>
        <v>99999.000096</v>
      </c>
      <c r="AB96" s="10">
        <f t="shared" si="56"/>
        <v>1001.000096</v>
      </c>
      <c r="AC96" s="10">
        <f t="shared" si="50"/>
        <v>100</v>
      </c>
      <c r="AD96" s="10">
        <f t="shared" si="51"/>
        <v>43</v>
      </c>
      <c r="AE96" s="10">
        <f t="shared" si="52"/>
        <v>99999.000096</v>
      </c>
      <c r="AF96" s="10">
        <f t="shared" si="53"/>
        <v>1001.000096</v>
      </c>
      <c r="AG96" s="10">
        <f t="shared" si="54"/>
        <v>100</v>
      </c>
      <c r="AH96" s="10">
        <f t="shared" si="55"/>
        <v>43</v>
      </c>
    </row>
    <row r="97" spans="1:34" s="5" customFormat="1" ht="12.75">
      <c r="A97" s="5">
        <f t="shared" si="35"/>
        <v>999</v>
      </c>
      <c r="B97" s="5">
        <f t="shared" si="36"/>
        <v>44</v>
      </c>
      <c r="C97" s="5">
        <f t="shared" si="32"/>
        <v>999</v>
      </c>
      <c r="D97" s="5">
        <f t="shared" si="37"/>
        <v>44</v>
      </c>
      <c r="E97" s="25">
        <f t="shared" si="38"/>
        <v>1</v>
      </c>
      <c r="F97" s="26">
        <v>101</v>
      </c>
      <c r="G97" s="27">
        <v>27062</v>
      </c>
      <c r="H97" s="28" t="s">
        <v>182</v>
      </c>
      <c r="I97" s="27">
        <v>1998</v>
      </c>
      <c r="J97" s="28" t="s">
        <v>99</v>
      </c>
      <c r="K97" s="29"/>
      <c r="L97" s="30"/>
      <c r="M97" s="31">
        <f t="shared" si="33"/>
        <v>0</v>
      </c>
      <c r="N97" s="32" t="str">
        <f t="shared" si="34"/>
        <v>m</v>
      </c>
      <c r="O97" s="9"/>
      <c r="P97" s="15">
        <f t="shared" si="39"/>
        <v>9999</v>
      </c>
      <c r="Q97" s="15">
        <f t="shared" si="40"/>
        <v>9999</v>
      </c>
      <c r="R97" s="15">
        <f t="shared" si="41"/>
        <v>9999</v>
      </c>
      <c r="S97" s="15">
        <f t="shared" si="42"/>
        <v>9999</v>
      </c>
      <c r="T97" s="16">
        <f t="shared" si="43"/>
        <v>1000</v>
      </c>
      <c r="U97" s="16">
        <f t="shared" si="44"/>
        <v>1000</v>
      </c>
      <c r="V97" s="16">
        <f t="shared" si="45"/>
        <v>1</v>
      </c>
      <c r="W97" s="10">
        <f t="shared" si="46"/>
        <v>99999</v>
      </c>
      <c r="X97" s="10">
        <f t="shared" si="47"/>
        <v>1001</v>
      </c>
      <c r="Y97" s="10">
        <f t="shared" si="48"/>
        <v>58</v>
      </c>
      <c r="Z97" s="10">
        <f t="shared" si="49"/>
        <v>1</v>
      </c>
      <c r="AA97" s="10">
        <f t="shared" si="56"/>
        <v>99999.000097</v>
      </c>
      <c r="AB97" s="10">
        <f t="shared" si="56"/>
        <v>1001.000097</v>
      </c>
      <c r="AC97" s="10">
        <f t="shared" si="50"/>
        <v>101</v>
      </c>
      <c r="AD97" s="10">
        <f t="shared" si="51"/>
        <v>44</v>
      </c>
      <c r="AE97" s="10">
        <f t="shared" si="52"/>
        <v>99999.000097</v>
      </c>
      <c r="AF97" s="10">
        <f t="shared" si="53"/>
        <v>1001.000097</v>
      </c>
      <c r="AG97" s="10">
        <f t="shared" si="54"/>
        <v>101</v>
      </c>
      <c r="AH97" s="10">
        <f t="shared" si="55"/>
        <v>44</v>
      </c>
    </row>
    <row r="98" spans="1:34" s="5" customFormat="1" ht="12.75">
      <c r="A98" s="5">
        <f t="shared" si="35"/>
        <v>48</v>
      </c>
      <c r="B98" s="5">
        <f t="shared" si="36"/>
        <v>999</v>
      </c>
      <c r="C98" s="5">
        <f t="shared" si="32"/>
        <v>48</v>
      </c>
      <c r="D98" s="5">
        <f t="shared" si="37"/>
        <v>999</v>
      </c>
      <c r="E98" s="41">
        <f t="shared" si="38"/>
        <v>1</v>
      </c>
      <c r="F98" s="42">
        <v>102</v>
      </c>
      <c r="G98" s="43">
        <v>53082</v>
      </c>
      <c r="H98" s="44" t="s">
        <v>183</v>
      </c>
      <c r="I98" s="43">
        <v>2002</v>
      </c>
      <c r="J98" s="44" t="s">
        <v>153</v>
      </c>
      <c r="K98" s="47"/>
      <c r="L98" s="45"/>
      <c r="M98" s="46">
        <f t="shared" si="33"/>
        <v>0</v>
      </c>
      <c r="N98" s="48" t="str">
        <f t="shared" si="34"/>
        <v>s</v>
      </c>
      <c r="O98" s="9"/>
      <c r="P98" s="15">
        <f t="shared" si="39"/>
        <v>9999</v>
      </c>
      <c r="Q98" s="15">
        <f t="shared" si="40"/>
        <v>9999</v>
      </c>
      <c r="R98" s="15">
        <f t="shared" si="41"/>
        <v>9999</v>
      </c>
      <c r="S98" s="15">
        <f t="shared" si="42"/>
        <v>9999</v>
      </c>
      <c r="T98" s="16">
        <f t="shared" si="43"/>
        <v>1000</v>
      </c>
      <c r="U98" s="16">
        <f t="shared" si="44"/>
        <v>1000</v>
      </c>
      <c r="V98" s="16">
        <f t="shared" si="45"/>
        <v>1</v>
      </c>
      <c r="W98" s="10">
        <f t="shared" si="46"/>
        <v>1001</v>
      </c>
      <c r="X98" s="10">
        <f t="shared" si="47"/>
        <v>99999</v>
      </c>
      <c r="Y98" s="10">
        <f t="shared" si="48"/>
        <v>1</v>
      </c>
      <c r="Z98" s="10">
        <f t="shared" si="49"/>
        <v>52</v>
      </c>
      <c r="AA98" s="10">
        <f t="shared" si="56"/>
        <v>1001.000098</v>
      </c>
      <c r="AB98" s="10">
        <f t="shared" si="56"/>
        <v>99999.000098</v>
      </c>
      <c r="AC98" s="10">
        <f t="shared" si="50"/>
        <v>48</v>
      </c>
      <c r="AD98" s="10">
        <f t="shared" si="51"/>
        <v>99</v>
      </c>
      <c r="AE98" s="10">
        <f t="shared" si="52"/>
        <v>1001.000098</v>
      </c>
      <c r="AF98" s="10">
        <f t="shared" si="53"/>
        <v>99999.000098</v>
      </c>
      <c r="AG98" s="10">
        <f t="shared" si="54"/>
        <v>48</v>
      </c>
      <c r="AH98" s="10">
        <f t="shared" si="55"/>
        <v>99</v>
      </c>
    </row>
    <row r="99" spans="1:34" s="5" customFormat="1" ht="13.5" thickBot="1">
      <c r="A99" s="5">
        <f t="shared" si="35"/>
        <v>999</v>
      </c>
      <c r="B99" s="5">
        <f t="shared" si="36"/>
        <v>45</v>
      </c>
      <c r="C99" s="5">
        <f t="shared" si="32"/>
        <v>999</v>
      </c>
      <c r="D99" s="5">
        <f t="shared" si="37"/>
        <v>45</v>
      </c>
      <c r="E99" s="33">
        <f t="shared" si="38"/>
        <v>1</v>
      </c>
      <c r="F99" s="34">
        <v>103</v>
      </c>
      <c r="G99" s="35">
        <v>12772</v>
      </c>
      <c r="H99" s="36" t="s">
        <v>184</v>
      </c>
      <c r="I99" s="35">
        <v>1994</v>
      </c>
      <c r="J99" s="36" t="s">
        <v>185</v>
      </c>
      <c r="K99" s="37"/>
      <c r="L99" s="38"/>
      <c r="M99" s="39">
        <f t="shared" si="33"/>
        <v>0</v>
      </c>
      <c r="N99" s="40" t="str">
        <f t="shared" si="34"/>
        <v>m</v>
      </c>
      <c r="O99" s="9"/>
      <c r="P99" s="15">
        <f t="shared" si="39"/>
        <v>9999</v>
      </c>
      <c r="Q99" s="15">
        <f t="shared" si="40"/>
        <v>9999</v>
      </c>
      <c r="R99" s="15">
        <f t="shared" si="41"/>
        <v>9999</v>
      </c>
      <c r="S99" s="15">
        <f t="shared" si="42"/>
        <v>9999</v>
      </c>
      <c r="T99" s="16">
        <f t="shared" si="43"/>
        <v>1000</v>
      </c>
      <c r="U99" s="16">
        <f t="shared" si="44"/>
        <v>1000</v>
      </c>
      <c r="V99" s="16">
        <f t="shared" si="45"/>
        <v>1</v>
      </c>
      <c r="W99" s="10">
        <f t="shared" si="46"/>
        <v>99999</v>
      </c>
      <c r="X99" s="10">
        <f t="shared" si="47"/>
        <v>1001</v>
      </c>
      <c r="Y99" s="10">
        <f t="shared" si="48"/>
        <v>58</v>
      </c>
      <c r="Z99" s="10">
        <f t="shared" si="49"/>
        <v>1</v>
      </c>
      <c r="AA99" s="10">
        <f t="shared" si="56"/>
        <v>99999.000099</v>
      </c>
      <c r="AB99" s="10">
        <f t="shared" si="56"/>
        <v>1001.000099</v>
      </c>
      <c r="AC99" s="10">
        <f t="shared" si="50"/>
        <v>102</v>
      </c>
      <c r="AD99" s="10">
        <f t="shared" si="51"/>
        <v>45</v>
      </c>
      <c r="AE99" s="10">
        <f t="shared" si="52"/>
        <v>99999.000099</v>
      </c>
      <c r="AF99" s="10">
        <f t="shared" si="53"/>
        <v>1001.000099</v>
      </c>
      <c r="AG99" s="10">
        <f t="shared" si="54"/>
        <v>102</v>
      </c>
      <c r="AH99" s="10">
        <f t="shared" si="55"/>
        <v>45</v>
      </c>
    </row>
    <row r="100" spans="1:34" s="5" customFormat="1" ht="12.75">
      <c r="A100" s="5">
        <f t="shared" si="35"/>
        <v>49</v>
      </c>
      <c r="B100" s="5">
        <f t="shared" si="36"/>
        <v>999</v>
      </c>
      <c r="C100" s="5">
        <f t="shared" si="32"/>
        <v>49</v>
      </c>
      <c r="D100" s="5">
        <f t="shared" si="37"/>
        <v>999</v>
      </c>
      <c r="E100" s="25">
        <f t="shared" si="38"/>
        <v>1</v>
      </c>
      <c r="F100" s="26">
        <v>105</v>
      </c>
      <c r="G100" s="27">
        <v>34902</v>
      </c>
      <c r="H100" s="28" t="s">
        <v>186</v>
      </c>
      <c r="I100" s="27">
        <v>2002</v>
      </c>
      <c r="J100" s="28" t="s">
        <v>187</v>
      </c>
      <c r="K100" s="29"/>
      <c r="L100" s="30"/>
      <c r="M100" s="31">
        <f t="shared" si="33"/>
        <v>0</v>
      </c>
      <c r="N100" s="32" t="str">
        <f t="shared" si="34"/>
        <v>s</v>
      </c>
      <c r="O100" s="9"/>
      <c r="P100" s="15">
        <f t="shared" si="39"/>
        <v>9999</v>
      </c>
      <c r="Q100" s="15">
        <f t="shared" si="40"/>
        <v>9999</v>
      </c>
      <c r="R100" s="15">
        <f t="shared" si="41"/>
        <v>9999</v>
      </c>
      <c r="S100" s="15">
        <f t="shared" si="42"/>
        <v>9999</v>
      </c>
      <c r="T100" s="16">
        <f t="shared" si="43"/>
        <v>1000</v>
      </c>
      <c r="U100" s="16">
        <f t="shared" si="44"/>
        <v>1000</v>
      </c>
      <c r="V100" s="16">
        <f t="shared" si="45"/>
        <v>1</v>
      </c>
      <c r="W100" s="10">
        <f t="shared" si="46"/>
        <v>1001</v>
      </c>
      <c r="X100" s="10">
        <f t="shared" si="47"/>
        <v>99999</v>
      </c>
      <c r="Y100" s="10">
        <f t="shared" si="48"/>
        <v>1</v>
      </c>
      <c r="Z100" s="10">
        <f t="shared" si="49"/>
        <v>52</v>
      </c>
      <c r="AA100" s="10">
        <f t="shared" si="56"/>
        <v>1001.0001</v>
      </c>
      <c r="AB100" s="10">
        <f t="shared" si="56"/>
        <v>99999.0001</v>
      </c>
      <c r="AC100" s="10">
        <f t="shared" si="50"/>
        <v>49</v>
      </c>
      <c r="AD100" s="10">
        <f t="shared" si="51"/>
        <v>100</v>
      </c>
      <c r="AE100" s="10">
        <f t="shared" si="52"/>
        <v>1001.0001</v>
      </c>
      <c r="AF100" s="10">
        <f t="shared" si="53"/>
        <v>99999.0001</v>
      </c>
      <c r="AG100" s="10">
        <f t="shared" si="54"/>
        <v>49</v>
      </c>
      <c r="AH100" s="10">
        <f t="shared" si="55"/>
        <v>100</v>
      </c>
    </row>
    <row r="101" spans="1:34" s="5" customFormat="1" ht="12.75">
      <c r="A101" s="5">
        <f t="shared" si="35"/>
        <v>50</v>
      </c>
      <c r="B101" s="5">
        <f t="shared" si="36"/>
        <v>999</v>
      </c>
      <c r="C101" s="5">
        <f t="shared" si="32"/>
        <v>50</v>
      </c>
      <c r="D101" s="5">
        <f t="shared" si="37"/>
        <v>999</v>
      </c>
      <c r="E101" s="41">
        <f t="shared" si="38"/>
        <v>1</v>
      </c>
      <c r="F101" s="42">
        <v>106</v>
      </c>
      <c r="G101" s="43">
        <v>35052</v>
      </c>
      <c r="H101" s="44" t="s">
        <v>188</v>
      </c>
      <c r="I101" s="43">
        <v>2001</v>
      </c>
      <c r="J101" s="44" t="s">
        <v>189</v>
      </c>
      <c r="K101" s="47"/>
      <c r="L101" s="45"/>
      <c r="M101" s="46">
        <f t="shared" si="33"/>
        <v>0</v>
      </c>
      <c r="N101" s="48" t="str">
        <f t="shared" si="34"/>
        <v>s</v>
      </c>
      <c r="O101" s="9"/>
      <c r="P101" s="15">
        <f t="shared" si="39"/>
        <v>9999</v>
      </c>
      <c r="Q101" s="15">
        <f t="shared" si="40"/>
        <v>9999</v>
      </c>
      <c r="R101" s="15">
        <f t="shared" si="41"/>
        <v>9999</v>
      </c>
      <c r="S101" s="15">
        <f t="shared" si="42"/>
        <v>9999</v>
      </c>
      <c r="T101" s="16">
        <f t="shared" si="43"/>
        <v>1000</v>
      </c>
      <c r="U101" s="16">
        <f t="shared" si="44"/>
        <v>1000</v>
      </c>
      <c r="V101" s="16">
        <f t="shared" si="45"/>
        <v>1</v>
      </c>
      <c r="W101" s="10">
        <f t="shared" si="46"/>
        <v>1001</v>
      </c>
      <c r="X101" s="10">
        <f t="shared" si="47"/>
        <v>99999</v>
      </c>
      <c r="Y101" s="10">
        <f t="shared" si="48"/>
        <v>1</v>
      </c>
      <c r="Z101" s="10">
        <f t="shared" si="49"/>
        <v>52</v>
      </c>
      <c r="AA101" s="10">
        <f t="shared" si="56"/>
        <v>1001.000101</v>
      </c>
      <c r="AB101" s="10">
        <f t="shared" si="56"/>
        <v>99999.000101</v>
      </c>
      <c r="AC101" s="10">
        <f t="shared" si="50"/>
        <v>50</v>
      </c>
      <c r="AD101" s="10">
        <f t="shared" si="51"/>
        <v>101</v>
      </c>
      <c r="AE101" s="10">
        <f t="shared" si="52"/>
        <v>1001.000101</v>
      </c>
      <c r="AF101" s="10">
        <f t="shared" si="53"/>
        <v>99999.000101</v>
      </c>
      <c r="AG101" s="10">
        <f t="shared" si="54"/>
        <v>50</v>
      </c>
      <c r="AH101" s="10">
        <f t="shared" si="55"/>
        <v>101</v>
      </c>
    </row>
    <row r="102" spans="1:34" s="5" customFormat="1" ht="13.5" thickBot="1">
      <c r="A102" s="5">
        <f t="shared" si="35"/>
        <v>51</v>
      </c>
      <c r="B102" s="5">
        <f t="shared" si="36"/>
        <v>999</v>
      </c>
      <c r="C102" s="5">
        <f t="shared" si="32"/>
        <v>51</v>
      </c>
      <c r="D102" s="5">
        <f t="shared" si="37"/>
        <v>999</v>
      </c>
      <c r="E102" s="33">
        <f t="shared" si="38"/>
        <v>1</v>
      </c>
      <c r="F102" s="34">
        <v>107</v>
      </c>
      <c r="G102" s="35">
        <v>24082</v>
      </c>
      <c r="H102" s="36" t="s">
        <v>190</v>
      </c>
      <c r="I102" s="35">
        <v>2001</v>
      </c>
      <c r="J102" s="36" t="s">
        <v>191</v>
      </c>
      <c r="K102" s="37"/>
      <c r="L102" s="38"/>
      <c r="M102" s="39">
        <f t="shared" si="33"/>
        <v>0</v>
      </c>
      <c r="N102" s="40" t="str">
        <f t="shared" si="34"/>
        <v>s</v>
      </c>
      <c r="O102" s="9"/>
      <c r="P102" s="15">
        <f t="shared" si="39"/>
        <v>9999</v>
      </c>
      <c r="Q102" s="15">
        <f t="shared" si="40"/>
        <v>9999</v>
      </c>
      <c r="R102" s="15">
        <f t="shared" si="41"/>
        <v>9999</v>
      </c>
      <c r="S102" s="15">
        <f t="shared" si="42"/>
        <v>9999</v>
      </c>
      <c r="T102" s="16">
        <f t="shared" si="43"/>
        <v>1000</v>
      </c>
      <c r="U102" s="16">
        <f t="shared" si="44"/>
        <v>1000</v>
      </c>
      <c r="V102" s="16">
        <f t="shared" si="45"/>
        <v>1</v>
      </c>
      <c r="W102" s="10">
        <f t="shared" si="46"/>
        <v>1001</v>
      </c>
      <c r="X102" s="10">
        <f t="shared" si="47"/>
        <v>99999</v>
      </c>
      <c r="Y102" s="10">
        <f t="shared" si="48"/>
        <v>1</v>
      </c>
      <c r="Z102" s="10">
        <f t="shared" si="49"/>
        <v>52</v>
      </c>
      <c r="AA102" s="10">
        <f t="shared" si="56"/>
        <v>1001.000102</v>
      </c>
      <c r="AB102" s="10">
        <f t="shared" si="56"/>
        <v>99999.000102</v>
      </c>
      <c r="AC102" s="10">
        <f t="shared" si="50"/>
        <v>51</v>
      </c>
      <c r="AD102" s="10">
        <f t="shared" si="51"/>
        <v>102</v>
      </c>
      <c r="AE102" s="10">
        <f t="shared" si="52"/>
        <v>1001.000102</v>
      </c>
      <c r="AF102" s="10">
        <f t="shared" si="53"/>
        <v>99999.000102</v>
      </c>
      <c r="AG102" s="10">
        <f t="shared" si="54"/>
        <v>51</v>
      </c>
      <c r="AH102" s="10">
        <f t="shared" si="55"/>
        <v>102</v>
      </c>
    </row>
    <row r="103" spans="1:34" s="5" customFormat="1" ht="12.75">
      <c r="A103" s="5">
        <f t="shared" si="35"/>
        <v>999</v>
      </c>
      <c r="B103" s="5">
        <f t="shared" si="36"/>
        <v>46</v>
      </c>
      <c r="C103" s="5">
        <f t="shared" si="32"/>
        <v>999</v>
      </c>
      <c r="D103" s="5">
        <f t="shared" si="37"/>
        <v>46</v>
      </c>
      <c r="E103" s="25">
        <f t="shared" si="38"/>
        <v>1</v>
      </c>
      <c r="F103" s="26">
        <v>108</v>
      </c>
      <c r="G103" s="27">
        <v>2212</v>
      </c>
      <c r="H103" s="28" t="s">
        <v>192</v>
      </c>
      <c r="I103" s="27">
        <v>1968</v>
      </c>
      <c r="J103" s="28" t="s">
        <v>135</v>
      </c>
      <c r="K103" s="29"/>
      <c r="L103" s="30"/>
      <c r="M103" s="31">
        <f t="shared" si="33"/>
        <v>0</v>
      </c>
      <c r="N103" s="32" t="str">
        <f t="shared" si="34"/>
        <v>m</v>
      </c>
      <c r="O103" s="9"/>
      <c r="P103" s="15">
        <f t="shared" si="39"/>
        <v>9999</v>
      </c>
      <c r="Q103" s="15">
        <f t="shared" si="40"/>
        <v>9999</v>
      </c>
      <c r="R103" s="15">
        <f t="shared" si="41"/>
        <v>9999</v>
      </c>
      <c r="S103" s="15">
        <f t="shared" si="42"/>
        <v>9999</v>
      </c>
      <c r="T103" s="16">
        <f t="shared" si="43"/>
        <v>1000</v>
      </c>
      <c r="U103" s="16">
        <f t="shared" si="44"/>
        <v>1000</v>
      </c>
      <c r="V103" s="16">
        <f t="shared" si="45"/>
        <v>1</v>
      </c>
      <c r="W103" s="10">
        <f t="shared" si="46"/>
        <v>99999</v>
      </c>
      <c r="X103" s="10">
        <f t="shared" si="47"/>
        <v>1001</v>
      </c>
      <c r="Y103" s="10">
        <f t="shared" si="48"/>
        <v>58</v>
      </c>
      <c r="Z103" s="10">
        <f t="shared" si="49"/>
        <v>1</v>
      </c>
      <c r="AA103" s="10">
        <f t="shared" si="56"/>
        <v>99999.000103</v>
      </c>
      <c r="AB103" s="10">
        <f t="shared" si="56"/>
        <v>1001.000103</v>
      </c>
      <c r="AC103" s="10">
        <f t="shared" si="50"/>
        <v>103</v>
      </c>
      <c r="AD103" s="10">
        <f t="shared" si="51"/>
        <v>46</v>
      </c>
      <c r="AE103" s="10">
        <f t="shared" si="52"/>
        <v>99999.000103</v>
      </c>
      <c r="AF103" s="10">
        <f t="shared" si="53"/>
        <v>1001.000103</v>
      </c>
      <c r="AG103" s="10">
        <f t="shared" si="54"/>
        <v>103</v>
      </c>
      <c r="AH103" s="10">
        <f t="shared" si="55"/>
        <v>46</v>
      </c>
    </row>
    <row r="104" spans="1:34" s="5" customFormat="1" ht="12.75">
      <c r="A104" s="5">
        <f t="shared" si="35"/>
        <v>52</v>
      </c>
      <c r="B104" s="5">
        <f t="shared" si="36"/>
        <v>999</v>
      </c>
      <c r="C104" s="5">
        <f t="shared" si="32"/>
        <v>52</v>
      </c>
      <c r="D104" s="5">
        <f t="shared" si="37"/>
        <v>999</v>
      </c>
      <c r="E104" s="41">
        <f t="shared" si="38"/>
        <v>1</v>
      </c>
      <c r="F104" s="42">
        <v>109</v>
      </c>
      <c r="G104" s="43">
        <v>38402</v>
      </c>
      <c r="H104" s="44" t="s">
        <v>193</v>
      </c>
      <c r="I104" s="43">
        <v>2002</v>
      </c>
      <c r="J104" s="44" t="s">
        <v>194</v>
      </c>
      <c r="K104" s="47"/>
      <c r="L104" s="45"/>
      <c r="M104" s="46">
        <f t="shared" si="33"/>
        <v>0</v>
      </c>
      <c r="N104" s="48" t="str">
        <f t="shared" si="34"/>
        <v>s</v>
      </c>
      <c r="O104" s="9"/>
      <c r="P104" s="15">
        <f t="shared" si="39"/>
        <v>9999</v>
      </c>
      <c r="Q104" s="15">
        <f t="shared" si="40"/>
        <v>9999</v>
      </c>
      <c r="R104" s="15">
        <f t="shared" si="41"/>
        <v>9999</v>
      </c>
      <c r="S104" s="15">
        <f t="shared" si="42"/>
        <v>9999</v>
      </c>
      <c r="T104" s="16">
        <f t="shared" si="43"/>
        <v>1000</v>
      </c>
      <c r="U104" s="16">
        <f t="shared" si="44"/>
        <v>1000</v>
      </c>
      <c r="V104" s="16">
        <f t="shared" si="45"/>
        <v>1</v>
      </c>
      <c r="W104" s="10">
        <f t="shared" si="46"/>
        <v>1001</v>
      </c>
      <c r="X104" s="10">
        <f t="shared" si="47"/>
        <v>99999</v>
      </c>
      <c r="Y104" s="10">
        <f t="shared" si="48"/>
        <v>1</v>
      </c>
      <c r="Z104" s="10">
        <f t="shared" si="49"/>
        <v>52</v>
      </c>
      <c r="AA104" s="10">
        <f t="shared" si="56"/>
        <v>1001.000104</v>
      </c>
      <c r="AB104" s="10">
        <f t="shared" si="56"/>
        <v>99999.000104</v>
      </c>
      <c r="AC104" s="10">
        <f t="shared" si="50"/>
        <v>52</v>
      </c>
      <c r="AD104" s="10">
        <f t="shared" si="51"/>
        <v>103</v>
      </c>
      <c r="AE104" s="10">
        <f t="shared" si="52"/>
        <v>1001.000104</v>
      </c>
      <c r="AF104" s="10">
        <f t="shared" si="53"/>
        <v>99999.000104</v>
      </c>
      <c r="AG104" s="10">
        <f t="shared" si="54"/>
        <v>52</v>
      </c>
      <c r="AH104" s="10">
        <f t="shared" si="55"/>
        <v>103</v>
      </c>
    </row>
    <row r="105" spans="1:34" s="5" customFormat="1" ht="13.5" thickBot="1">
      <c r="A105" s="5">
        <f t="shared" si="35"/>
        <v>999</v>
      </c>
      <c r="B105" s="5">
        <f t="shared" si="36"/>
        <v>47</v>
      </c>
      <c r="C105" s="5">
        <f t="shared" si="32"/>
        <v>999</v>
      </c>
      <c r="D105" s="5">
        <f t="shared" si="37"/>
        <v>47</v>
      </c>
      <c r="E105" s="33">
        <f t="shared" si="38"/>
        <v>1</v>
      </c>
      <c r="F105" s="34">
        <v>110</v>
      </c>
      <c r="G105" s="35">
        <v>19922</v>
      </c>
      <c r="H105" s="36" t="s">
        <v>195</v>
      </c>
      <c r="I105" s="35">
        <v>2000</v>
      </c>
      <c r="J105" s="36" t="s">
        <v>196</v>
      </c>
      <c r="K105" s="37"/>
      <c r="L105" s="38"/>
      <c r="M105" s="39">
        <f t="shared" si="33"/>
        <v>0</v>
      </c>
      <c r="N105" s="40" t="str">
        <f t="shared" si="34"/>
        <v>m</v>
      </c>
      <c r="O105" s="9"/>
      <c r="P105" s="15">
        <f t="shared" si="39"/>
        <v>9999</v>
      </c>
      <c r="Q105" s="15">
        <f t="shared" si="40"/>
        <v>9999</v>
      </c>
      <c r="R105" s="15">
        <f t="shared" si="41"/>
        <v>9999</v>
      </c>
      <c r="S105" s="15">
        <f t="shared" si="42"/>
        <v>9999</v>
      </c>
      <c r="T105" s="16">
        <f t="shared" si="43"/>
        <v>1000</v>
      </c>
      <c r="U105" s="16">
        <f t="shared" si="44"/>
        <v>1000</v>
      </c>
      <c r="V105" s="16">
        <f t="shared" si="45"/>
        <v>1</v>
      </c>
      <c r="W105" s="10">
        <f t="shared" si="46"/>
        <v>99999</v>
      </c>
      <c r="X105" s="10">
        <f t="shared" si="47"/>
        <v>1001</v>
      </c>
      <c r="Y105" s="10">
        <f t="shared" si="48"/>
        <v>58</v>
      </c>
      <c r="Z105" s="10">
        <f t="shared" si="49"/>
        <v>1</v>
      </c>
      <c r="AA105" s="10">
        <f t="shared" si="56"/>
        <v>99999.000105</v>
      </c>
      <c r="AB105" s="10">
        <f t="shared" si="56"/>
        <v>1001.000105</v>
      </c>
      <c r="AC105" s="10">
        <f t="shared" si="50"/>
        <v>104</v>
      </c>
      <c r="AD105" s="10">
        <f t="shared" si="51"/>
        <v>47</v>
      </c>
      <c r="AE105" s="10">
        <f t="shared" si="52"/>
        <v>99999.000105</v>
      </c>
      <c r="AF105" s="10">
        <f t="shared" si="53"/>
        <v>1001.000105</v>
      </c>
      <c r="AG105" s="10">
        <f t="shared" si="54"/>
        <v>104</v>
      </c>
      <c r="AH105" s="10">
        <f t="shared" si="55"/>
        <v>47</v>
      </c>
    </row>
    <row r="106" spans="1:34" s="5" customFormat="1" ht="12.75">
      <c r="A106" s="5">
        <f t="shared" si="35"/>
        <v>53</v>
      </c>
      <c r="B106" s="5">
        <f t="shared" si="36"/>
        <v>999</v>
      </c>
      <c r="C106" s="5">
        <f t="shared" si="32"/>
        <v>53</v>
      </c>
      <c r="D106" s="5">
        <f t="shared" si="37"/>
        <v>999</v>
      </c>
      <c r="E106" s="25">
        <f t="shared" si="38"/>
        <v>1</v>
      </c>
      <c r="F106" s="26">
        <v>112</v>
      </c>
      <c r="G106" s="27">
        <v>52082</v>
      </c>
      <c r="H106" s="28" t="s">
        <v>197</v>
      </c>
      <c r="I106" s="27">
        <v>2002</v>
      </c>
      <c r="J106" s="28" t="s">
        <v>198</v>
      </c>
      <c r="K106" s="29"/>
      <c r="L106" s="30"/>
      <c r="M106" s="31">
        <f t="shared" si="33"/>
        <v>0</v>
      </c>
      <c r="N106" s="32" t="str">
        <f t="shared" si="34"/>
        <v>s</v>
      </c>
      <c r="O106" s="9"/>
      <c r="P106" s="15">
        <f t="shared" si="39"/>
        <v>9999</v>
      </c>
      <c r="Q106" s="15">
        <f t="shared" si="40"/>
        <v>9999</v>
      </c>
      <c r="R106" s="15">
        <f t="shared" si="41"/>
        <v>9999</v>
      </c>
      <c r="S106" s="15">
        <f t="shared" si="42"/>
        <v>9999</v>
      </c>
      <c r="T106" s="16">
        <f t="shared" si="43"/>
        <v>1000</v>
      </c>
      <c r="U106" s="16">
        <f t="shared" si="44"/>
        <v>1000</v>
      </c>
      <c r="V106" s="16">
        <f t="shared" si="45"/>
        <v>1</v>
      </c>
      <c r="W106" s="10">
        <f t="shared" si="46"/>
        <v>1001</v>
      </c>
      <c r="X106" s="10">
        <f t="shared" si="47"/>
        <v>99999</v>
      </c>
      <c r="Y106" s="10">
        <f t="shared" si="48"/>
        <v>1</v>
      </c>
      <c r="Z106" s="10">
        <f t="shared" si="49"/>
        <v>52</v>
      </c>
      <c r="AA106" s="10">
        <f t="shared" si="56"/>
        <v>1001.000106</v>
      </c>
      <c r="AB106" s="10">
        <f t="shared" si="56"/>
        <v>99999.000106</v>
      </c>
      <c r="AC106" s="10">
        <f t="shared" si="50"/>
        <v>53</v>
      </c>
      <c r="AD106" s="10">
        <f t="shared" si="51"/>
        <v>104</v>
      </c>
      <c r="AE106" s="10">
        <f t="shared" si="52"/>
        <v>1001.000106</v>
      </c>
      <c r="AF106" s="10">
        <f t="shared" si="53"/>
        <v>99999.000106</v>
      </c>
      <c r="AG106" s="10">
        <f t="shared" si="54"/>
        <v>53</v>
      </c>
      <c r="AH106" s="10">
        <f t="shared" si="55"/>
        <v>104</v>
      </c>
    </row>
    <row r="107" spans="1:34" s="5" customFormat="1" ht="12.75">
      <c r="A107" s="5">
        <f t="shared" si="35"/>
        <v>999</v>
      </c>
      <c r="B107" s="5">
        <f t="shared" si="36"/>
        <v>48</v>
      </c>
      <c r="C107" s="5">
        <f t="shared" si="32"/>
        <v>999</v>
      </c>
      <c r="D107" s="5">
        <f t="shared" si="37"/>
        <v>48</v>
      </c>
      <c r="E107" s="41">
        <f t="shared" si="38"/>
        <v>1</v>
      </c>
      <c r="F107" s="42">
        <v>113</v>
      </c>
      <c r="G107" s="43">
        <v>19792</v>
      </c>
      <c r="H107" s="44" t="s">
        <v>199</v>
      </c>
      <c r="I107" s="43">
        <v>1998</v>
      </c>
      <c r="J107" s="44" t="s">
        <v>200</v>
      </c>
      <c r="K107" s="47"/>
      <c r="L107" s="45"/>
      <c r="M107" s="46">
        <f t="shared" si="33"/>
        <v>0</v>
      </c>
      <c r="N107" s="48" t="str">
        <f t="shared" si="34"/>
        <v>m</v>
      </c>
      <c r="O107" s="9"/>
      <c r="P107" s="15">
        <f t="shared" si="39"/>
        <v>9999</v>
      </c>
      <c r="Q107" s="15">
        <f t="shared" si="40"/>
        <v>9999</v>
      </c>
      <c r="R107" s="15">
        <f t="shared" si="41"/>
        <v>9999</v>
      </c>
      <c r="S107" s="15">
        <f t="shared" si="42"/>
        <v>9999</v>
      </c>
      <c r="T107" s="16">
        <f t="shared" si="43"/>
        <v>1000</v>
      </c>
      <c r="U107" s="16">
        <f t="shared" si="44"/>
        <v>1000</v>
      </c>
      <c r="V107" s="16">
        <f t="shared" si="45"/>
        <v>1</v>
      </c>
      <c r="W107" s="10">
        <f t="shared" si="46"/>
        <v>99999</v>
      </c>
      <c r="X107" s="10">
        <f t="shared" si="47"/>
        <v>1001</v>
      </c>
      <c r="Y107" s="10">
        <f t="shared" si="48"/>
        <v>58</v>
      </c>
      <c r="Z107" s="10">
        <f t="shared" si="49"/>
        <v>1</v>
      </c>
      <c r="AA107" s="10">
        <f t="shared" si="56"/>
        <v>99999.000107</v>
      </c>
      <c r="AB107" s="10">
        <f t="shared" si="56"/>
        <v>1001.000107</v>
      </c>
      <c r="AC107" s="10">
        <f t="shared" si="50"/>
        <v>105</v>
      </c>
      <c r="AD107" s="10">
        <f t="shared" si="51"/>
        <v>48</v>
      </c>
      <c r="AE107" s="10">
        <f t="shared" si="52"/>
        <v>99999.000107</v>
      </c>
      <c r="AF107" s="10">
        <f t="shared" si="53"/>
        <v>1001.000107</v>
      </c>
      <c r="AG107" s="10">
        <f t="shared" si="54"/>
        <v>105</v>
      </c>
      <c r="AH107" s="10">
        <f t="shared" si="55"/>
        <v>48</v>
      </c>
    </row>
    <row r="108" spans="1:34" s="5" customFormat="1" ht="13.5" thickBot="1">
      <c r="A108" s="5">
        <f t="shared" si="35"/>
        <v>54</v>
      </c>
      <c r="B108" s="5">
        <f t="shared" si="36"/>
        <v>999</v>
      </c>
      <c r="C108" s="5">
        <f t="shared" si="32"/>
        <v>54</v>
      </c>
      <c r="D108" s="5">
        <f t="shared" si="37"/>
        <v>999</v>
      </c>
      <c r="E108" s="33">
        <f t="shared" si="38"/>
        <v>1</v>
      </c>
      <c r="F108" s="34">
        <v>114</v>
      </c>
      <c r="G108" s="35">
        <v>41102</v>
      </c>
      <c r="H108" s="36" t="s">
        <v>201</v>
      </c>
      <c r="I108" s="35">
        <v>2002</v>
      </c>
      <c r="J108" s="36" t="s">
        <v>202</v>
      </c>
      <c r="K108" s="37"/>
      <c r="L108" s="38"/>
      <c r="M108" s="39">
        <f t="shared" si="33"/>
        <v>0</v>
      </c>
      <c r="N108" s="40" t="str">
        <f t="shared" si="34"/>
        <v>s</v>
      </c>
      <c r="O108" s="9"/>
      <c r="P108" s="15">
        <f t="shared" si="39"/>
        <v>9999</v>
      </c>
      <c r="Q108" s="15">
        <f t="shared" si="40"/>
        <v>9999</v>
      </c>
      <c r="R108" s="15">
        <f t="shared" si="41"/>
        <v>9999</v>
      </c>
      <c r="S108" s="15">
        <f t="shared" si="42"/>
        <v>9999</v>
      </c>
      <c r="T108" s="16">
        <f t="shared" si="43"/>
        <v>1000</v>
      </c>
      <c r="U108" s="16">
        <f t="shared" si="44"/>
        <v>1000</v>
      </c>
      <c r="V108" s="16">
        <f t="shared" si="45"/>
        <v>1</v>
      </c>
      <c r="W108" s="10">
        <f t="shared" si="46"/>
        <v>1001</v>
      </c>
      <c r="X108" s="10">
        <f t="shared" si="47"/>
        <v>99999</v>
      </c>
      <c r="Y108" s="10">
        <f t="shared" si="48"/>
        <v>1</v>
      </c>
      <c r="Z108" s="10">
        <f t="shared" si="49"/>
        <v>52</v>
      </c>
      <c r="AA108" s="10">
        <f t="shared" si="56"/>
        <v>1001.000108</v>
      </c>
      <c r="AB108" s="10">
        <f t="shared" si="56"/>
        <v>99999.000108</v>
      </c>
      <c r="AC108" s="10">
        <f t="shared" si="50"/>
        <v>54</v>
      </c>
      <c r="AD108" s="10">
        <f t="shared" si="51"/>
        <v>105</v>
      </c>
      <c r="AE108" s="10">
        <f t="shared" si="52"/>
        <v>1001.000108</v>
      </c>
      <c r="AF108" s="10">
        <f t="shared" si="53"/>
        <v>99999.000108</v>
      </c>
      <c r="AG108" s="10">
        <f t="shared" si="54"/>
        <v>54</v>
      </c>
      <c r="AH108" s="10">
        <f t="shared" si="55"/>
        <v>105</v>
      </c>
    </row>
    <row r="109" spans="1:34" s="5" customFormat="1" ht="12.75">
      <c r="A109" s="5">
        <f t="shared" si="35"/>
        <v>55</v>
      </c>
      <c r="B109" s="5">
        <f t="shared" si="36"/>
        <v>999</v>
      </c>
      <c r="C109" s="5">
        <f t="shared" si="32"/>
        <v>55</v>
      </c>
      <c r="D109" s="5">
        <f t="shared" si="37"/>
        <v>999</v>
      </c>
      <c r="E109" s="25">
        <f t="shared" si="38"/>
        <v>1</v>
      </c>
      <c r="F109" s="26">
        <v>115</v>
      </c>
      <c r="G109" s="27">
        <v>53302</v>
      </c>
      <c r="H109" s="28" t="s">
        <v>203</v>
      </c>
      <c r="I109" s="27">
        <v>2001</v>
      </c>
      <c r="J109" s="28" t="s">
        <v>206</v>
      </c>
      <c r="K109" s="29"/>
      <c r="L109" s="30"/>
      <c r="M109" s="31">
        <f t="shared" si="33"/>
        <v>0</v>
      </c>
      <c r="N109" s="32" t="str">
        <f t="shared" si="34"/>
        <v>s</v>
      </c>
      <c r="O109" s="9"/>
      <c r="P109" s="15">
        <f t="shared" si="39"/>
        <v>9999</v>
      </c>
      <c r="Q109" s="15">
        <f t="shared" si="40"/>
        <v>9999</v>
      </c>
      <c r="R109" s="15">
        <f t="shared" si="41"/>
        <v>9999</v>
      </c>
      <c r="S109" s="15">
        <f t="shared" si="42"/>
        <v>9999</v>
      </c>
      <c r="T109" s="16">
        <f t="shared" si="43"/>
        <v>1000</v>
      </c>
      <c r="U109" s="16">
        <f t="shared" si="44"/>
        <v>1000</v>
      </c>
      <c r="V109" s="16">
        <f t="shared" si="45"/>
        <v>1</v>
      </c>
      <c r="W109" s="10">
        <f t="shared" si="46"/>
        <v>1001</v>
      </c>
      <c r="X109" s="10">
        <f t="shared" si="47"/>
        <v>99999</v>
      </c>
      <c r="Y109" s="10">
        <f t="shared" si="48"/>
        <v>1</v>
      </c>
      <c r="Z109" s="10">
        <f t="shared" si="49"/>
        <v>52</v>
      </c>
      <c r="AA109" s="10">
        <f t="shared" si="56"/>
        <v>1001.000109</v>
      </c>
      <c r="AB109" s="10">
        <f t="shared" si="56"/>
        <v>99999.000109</v>
      </c>
      <c r="AC109" s="10">
        <f t="shared" si="50"/>
        <v>55</v>
      </c>
      <c r="AD109" s="10">
        <f t="shared" si="51"/>
        <v>106</v>
      </c>
      <c r="AE109" s="10">
        <f t="shared" si="52"/>
        <v>1001.000109</v>
      </c>
      <c r="AF109" s="10">
        <f t="shared" si="53"/>
        <v>99999.000109</v>
      </c>
      <c r="AG109" s="10">
        <f t="shared" si="54"/>
        <v>55</v>
      </c>
      <c r="AH109" s="10">
        <f t="shared" si="55"/>
        <v>106</v>
      </c>
    </row>
    <row r="110" spans="1:34" s="5" customFormat="1" ht="12.75">
      <c r="A110" s="5">
        <f t="shared" si="35"/>
        <v>999</v>
      </c>
      <c r="B110" s="5">
        <f t="shared" si="36"/>
        <v>49</v>
      </c>
      <c r="C110" s="5">
        <f t="shared" si="32"/>
        <v>999</v>
      </c>
      <c r="D110" s="5">
        <f t="shared" si="37"/>
        <v>49</v>
      </c>
      <c r="E110" s="41">
        <f t="shared" si="38"/>
        <v>1</v>
      </c>
      <c r="F110" s="42">
        <v>116</v>
      </c>
      <c r="G110" s="43">
        <v>26382</v>
      </c>
      <c r="H110" s="44" t="s">
        <v>204</v>
      </c>
      <c r="I110" s="43">
        <v>2000</v>
      </c>
      <c r="J110" s="44" t="s">
        <v>95</v>
      </c>
      <c r="K110" s="47"/>
      <c r="L110" s="45"/>
      <c r="M110" s="46">
        <f t="shared" si="33"/>
        <v>0</v>
      </c>
      <c r="N110" s="48" t="str">
        <f t="shared" si="34"/>
        <v>m</v>
      </c>
      <c r="O110" s="9"/>
      <c r="P110" s="15">
        <f t="shared" si="39"/>
        <v>9999</v>
      </c>
      <c r="Q110" s="15">
        <f t="shared" si="40"/>
        <v>9999</v>
      </c>
      <c r="R110" s="15">
        <f t="shared" si="41"/>
        <v>9999</v>
      </c>
      <c r="S110" s="15">
        <f t="shared" si="42"/>
        <v>9999</v>
      </c>
      <c r="T110" s="16">
        <f t="shared" si="43"/>
        <v>1000</v>
      </c>
      <c r="U110" s="16">
        <f t="shared" si="44"/>
        <v>1000</v>
      </c>
      <c r="V110" s="16">
        <f t="shared" si="45"/>
        <v>1</v>
      </c>
      <c r="W110" s="10">
        <f t="shared" si="46"/>
        <v>99999</v>
      </c>
      <c r="X110" s="10">
        <f t="shared" si="47"/>
        <v>1001</v>
      </c>
      <c r="Y110" s="10">
        <f t="shared" si="48"/>
        <v>58</v>
      </c>
      <c r="Z110" s="10">
        <f t="shared" si="49"/>
        <v>1</v>
      </c>
      <c r="AA110" s="10">
        <f t="shared" si="56"/>
        <v>99999.00011</v>
      </c>
      <c r="AB110" s="10">
        <f t="shared" si="56"/>
        <v>1001.00011</v>
      </c>
      <c r="AC110" s="10">
        <f t="shared" si="50"/>
        <v>106</v>
      </c>
      <c r="AD110" s="10">
        <f t="shared" si="51"/>
        <v>49</v>
      </c>
      <c r="AE110" s="10">
        <f t="shared" si="52"/>
        <v>99999.00011</v>
      </c>
      <c r="AF110" s="10">
        <f t="shared" si="53"/>
        <v>1001.00011</v>
      </c>
      <c r="AG110" s="10">
        <f t="shared" si="54"/>
        <v>106</v>
      </c>
      <c r="AH110" s="10">
        <f t="shared" si="55"/>
        <v>49</v>
      </c>
    </row>
    <row r="111" spans="1:34" s="5" customFormat="1" ht="13.5" thickBot="1">
      <c r="A111" s="5">
        <f t="shared" si="35"/>
        <v>56</v>
      </c>
      <c r="B111" s="5">
        <f t="shared" si="36"/>
        <v>999</v>
      </c>
      <c r="C111" s="5">
        <f t="shared" si="32"/>
        <v>56</v>
      </c>
      <c r="D111" s="5">
        <f t="shared" si="37"/>
        <v>999</v>
      </c>
      <c r="E111" s="33">
        <f t="shared" si="38"/>
        <v>1</v>
      </c>
      <c r="F111" s="34">
        <v>117</v>
      </c>
      <c r="G111" s="35">
        <v>31862</v>
      </c>
      <c r="H111" s="36" t="s">
        <v>205</v>
      </c>
      <c r="I111" s="35">
        <v>2002</v>
      </c>
      <c r="J111" s="36" t="s">
        <v>144</v>
      </c>
      <c r="K111" s="37"/>
      <c r="L111" s="38"/>
      <c r="M111" s="39">
        <f t="shared" si="33"/>
        <v>0</v>
      </c>
      <c r="N111" s="40" t="str">
        <f t="shared" si="34"/>
        <v>s</v>
      </c>
      <c r="O111" s="9"/>
      <c r="P111" s="15">
        <f t="shared" si="39"/>
        <v>9999</v>
      </c>
      <c r="Q111" s="15">
        <f t="shared" si="40"/>
        <v>9999</v>
      </c>
      <c r="R111" s="15">
        <f t="shared" si="41"/>
        <v>9999</v>
      </c>
      <c r="S111" s="15">
        <f t="shared" si="42"/>
        <v>9999</v>
      </c>
      <c r="T111" s="16">
        <f t="shared" si="43"/>
        <v>1000</v>
      </c>
      <c r="U111" s="16">
        <f t="shared" si="44"/>
        <v>1000</v>
      </c>
      <c r="V111" s="16">
        <f t="shared" si="45"/>
        <v>1</v>
      </c>
      <c r="W111" s="10">
        <f t="shared" si="46"/>
        <v>1001</v>
      </c>
      <c r="X111" s="10">
        <f t="shared" si="47"/>
        <v>99999</v>
      </c>
      <c r="Y111" s="10">
        <f t="shared" si="48"/>
        <v>1</v>
      </c>
      <c r="Z111" s="10">
        <f t="shared" si="49"/>
        <v>52</v>
      </c>
      <c r="AA111" s="10">
        <f t="shared" si="56"/>
        <v>1001.000111</v>
      </c>
      <c r="AB111" s="10">
        <f t="shared" si="56"/>
        <v>99999.000111</v>
      </c>
      <c r="AC111" s="10">
        <f t="shared" si="50"/>
        <v>56</v>
      </c>
      <c r="AD111" s="10">
        <f t="shared" si="51"/>
        <v>107</v>
      </c>
      <c r="AE111" s="10">
        <f t="shared" si="52"/>
        <v>1001.000111</v>
      </c>
      <c r="AF111" s="10">
        <f t="shared" si="53"/>
        <v>99999.000111</v>
      </c>
      <c r="AG111" s="10">
        <f t="shared" si="54"/>
        <v>56</v>
      </c>
      <c r="AH111" s="10">
        <f t="shared" si="55"/>
        <v>107</v>
      </c>
    </row>
    <row r="112" spans="1:34" s="5" customFormat="1" ht="12.75">
      <c r="A112" s="5">
        <f t="shared" si="35"/>
        <v>999</v>
      </c>
      <c r="B112" s="5">
        <f t="shared" si="36"/>
        <v>50</v>
      </c>
      <c r="C112" s="5">
        <f t="shared" si="32"/>
        <v>999</v>
      </c>
      <c r="D112" s="5">
        <f t="shared" si="37"/>
        <v>50</v>
      </c>
      <c r="E112" s="25">
        <f t="shared" si="38"/>
        <v>1</v>
      </c>
      <c r="F112" s="26">
        <v>119</v>
      </c>
      <c r="G112" s="27">
        <v>19382</v>
      </c>
      <c r="H112" s="28" t="s">
        <v>207</v>
      </c>
      <c r="I112" s="27">
        <v>1999</v>
      </c>
      <c r="J112" s="28" t="s">
        <v>208</v>
      </c>
      <c r="K112" s="29"/>
      <c r="L112" s="30"/>
      <c r="M112" s="31">
        <f t="shared" si="33"/>
        <v>0</v>
      </c>
      <c r="N112" s="32" t="str">
        <f t="shared" si="34"/>
        <v>m</v>
      </c>
      <c r="O112" s="9"/>
      <c r="P112" s="15">
        <f t="shared" si="39"/>
        <v>9999</v>
      </c>
      <c r="Q112" s="15">
        <f t="shared" si="40"/>
        <v>9999</v>
      </c>
      <c r="R112" s="15">
        <f t="shared" si="41"/>
        <v>9999</v>
      </c>
      <c r="S112" s="15">
        <f t="shared" si="42"/>
        <v>9999</v>
      </c>
      <c r="T112" s="16">
        <f t="shared" si="43"/>
        <v>1000</v>
      </c>
      <c r="U112" s="16">
        <f t="shared" si="44"/>
        <v>1000</v>
      </c>
      <c r="V112" s="16">
        <f t="shared" si="45"/>
        <v>1</v>
      </c>
      <c r="W112" s="10">
        <f t="shared" si="46"/>
        <v>99999</v>
      </c>
      <c r="X112" s="10">
        <f t="shared" si="47"/>
        <v>1001</v>
      </c>
      <c r="Y112" s="10">
        <f t="shared" si="48"/>
        <v>58</v>
      </c>
      <c r="Z112" s="10">
        <f t="shared" si="49"/>
        <v>1</v>
      </c>
      <c r="AA112" s="10">
        <f t="shared" si="56"/>
        <v>99999.000112</v>
      </c>
      <c r="AB112" s="10">
        <f t="shared" si="56"/>
        <v>1001.000112</v>
      </c>
      <c r="AC112" s="10">
        <f t="shared" si="50"/>
        <v>107</v>
      </c>
      <c r="AD112" s="10">
        <f t="shared" si="51"/>
        <v>50</v>
      </c>
      <c r="AE112" s="10">
        <f t="shared" si="52"/>
        <v>99999.000112</v>
      </c>
      <c r="AF112" s="10">
        <f t="shared" si="53"/>
        <v>1001.000112</v>
      </c>
      <c r="AG112" s="10">
        <f t="shared" si="54"/>
        <v>107</v>
      </c>
      <c r="AH112" s="10">
        <f t="shared" si="55"/>
        <v>50</v>
      </c>
    </row>
    <row r="113" spans="1:34" s="5" customFormat="1" ht="12.75">
      <c r="A113" s="5">
        <f t="shared" si="35"/>
        <v>57</v>
      </c>
      <c r="B113" s="5">
        <f t="shared" si="36"/>
        <v>999</v>
      </c>
      <c r="C113" s="5">
        <f t="shared" si="32"/>
        <v>57</v>
      </c>
      <c r="D113" s="5">
        <f t="shared" si="37"/>
        <v>999</v>
      </c>
      <c r="E113" s="41">
        <f t="shared" si="38"/>
        <v>1</v>
      </c>
      <c r="F113" s="42">
        <v>120</v>
      </c>
      <c r="G113" s="43">
        <v>25032</v>
      </c>
      <c r="H113" s="44" t="s">
        <v>209</v>
      </c>
      <c r="I113" s="43">
        <v>2001</v>
      </c>
      <c r="J113" s="44" t="s">
        <v>77</v>
      </c>
      <c r="K113" s="47"/>
      <c r="L113" s="45"/>
      <c r="M113" s="46">
        <f t="shared" si="33"/>
        <v>0</v>
      </c>
      <c r="N113" s="48" t="str">
        <f t="shared" si="34"/>
        <v>s</v>
      </c>
      <c r="O113" s="9"/>
      <c r="P113" s="15">
        <f t="shared" si="39"/>
        <v>9999</v>
      </c>
      <c r="Q113" s="15">
        <f t="shared" si="40"/>
        <v>9999</v>
      </c>
      <c r="R113" s="15">
        <f t="shared" si="41"/>
        <v>9999</v>
      </c>
      <c r="S113" s="15">
        <f t="shared" si="42"/>
        <v>9999</v>
      </c>
      <c r="T113" s="16">
        <f t="shared" si="43"/>
        <v>1000</v>
      </c>
      <c r="U113" s="16">
        <f t="shared" si="44"/>
        <v>1000</v>
      </c>
      <c r="V113" s="16">
        <f t="shared" si="45"/>
        <v>1</v>
      </c>
      <c r="W113" s="10">
        <f t="shared" si="46"/>
        <v>1001</v>
      </c>
      <c r="X113" s="10">
        <f t="shared" si="47"/>
        <v>99999</v>
      </c>
      <c r="Y113" s="10">
        <f t="shared" si="48"/>
        <v>1</v>
      </c>
      <c r="Z113" s="10">
        <f t="shared" si="49"/>
        <v>52</v>
      </c>
      <c r="AA113" s="10">
        <f t="shared" si="56"/>
        <v>1001.000113</v>
      </c>
      <c r="AB113" s="10">
        <f t="shared" si="56"/>
        <v>99999.000113</v>
      </c>
      <c r="AC113" s="10">
        <f t="shared" si="50"/>
        <v>57</v>
      </c>
      <c r="AD113" s="10">
        <f t="shared" si="51"/>
        <v>108</v>
      </c>
      <c r="AE113" s="10">
        <f t="shared" si="52"/>
        <v>1001.000113</v>
      </c>
      <c r="AF113" s="10">
        <f t="shared" si="53"/>
        <v>99999.000113</v>
      </c>
      <c r="AG113" s="10">
        <f t="shared" si="54"/>
        <v>57</v>
      </c>
      <c r="AH113" s="10">
        <f t="shared" si="55"/>
        <v>108</v>
      </c>
    </row>
    <row r="114" spans="1:34" s="5" customFormat="1" ht="13.5" thickBot="1">
      <c r="A114" s="5">
        <f t="shared" si="35"/>
        <v>999</v>
      </c>
      <c r="B114" s="5">
        <f t="shared" si="36"/>
        <v>51</v>
      </c>
      <c r="C114" s="5">
        <f t="shared" si="32"/>
        <v>999</v>
      </c>
      <c r="D114" s="5">
        <f t="shared" si="37"/>
        <v>51</v>
      </c>
      <c r="E114" s="33">
        <f t="shared" si="38"/>
        <v>1</v>
      </c>
      <c r="F114" s="34">
        <v>122</v>
      </c>
      <c r="G114" s="35">
        <v>51642</v>
      </c>
      <c r="H114" s="36" t="s">
        <v>213</v>
      </c>
      <c r="I114" s="35">
        <v>2000</v>
      </c>
      <c r="J114" s="36" t="s">
        <v>214</v>
      </c>
      <c r="K114" s="37"/>
      <c r="L114" s="38"/>
      <c r="M114" s="39">
        <f t="shared" si="33"/>
        <v>0</v>
      </c>
      <c r="N114" s="40" t="str">
        <f t="shared" si="34"/>
        <v>m</v>
      </c>
      <c r="O114" s="9"/>
      <c r="P114" s="15">
        <f t="shared" si="39"/>
        <v>9999</v>
      </c>
      <c r="Q114" s="15">
        <f t="shared" si="40"/>
        <v>9999</v>
      </c>
      <c r="R114" s="15">
        <f t="shared" si="41"/>
        <v>9999</v>
      </c>
      <c r="S114" s="15">
        <f t="shared" si="42"/>
        <v>9999</v>
      </c>
      <c r="T114" s="16">
        <f t="shared" si="43"/>
        <v>1000</v>
      </c>
      <c r="U114" s="16">
        <f t="shared" si="44"/>
        <v>1000</v>
      </c>
      <c r="V114" s="16">
        <f t="shared" si="45"/>
        <v>1</v>
      </c>
      <c r="W114" s="10">
        <f t="shared" si="46"/>
        <v>99999</v>
      </c>
      <c r="X114" s="10">
        <f t="shared" si="47"/>
        <v>1001</v>
      </c>
      <c r="Y114" s="10">
        <f t="shared" si="48"/>
        <v>58</v>
      </c>
      <c r="Z114" s="10">
        <f t="shared" si="49"/>
        <v>1</v>
      </c>
      <c r="AA114" s="10">
        <f t="shared" si="56"/>
        <v>99999.000114</v>
      </c>
      <c r="AB114" s="10">
        <f t="shared" si="56"/>
        <v>1001.000114</v>
      </c>
      <c r="AC114" s="10">
        <f t="shared" si="50"/>
        <v>108</v>
      </c>
      <c r="AD114" s="10">
        <f t="shared" si="51"/>
        <v>51</v>
      </c>
      <c r="AE114" s="10">
        <f t="shared" si="52"/>
        <v>99999.000114</v>
      </c>
      <c r="AF114" s="10">
        <f t="shared" si="53"/>
        <v>1001.000114</v>
      </c>
      <c r="AG114" s="10">
        <f t="shared" si="54"/>
        <v>108</v>
      </c>
      <c r="AH114" s="10">
        <f t="shared" si="55"/>
        <v>51</v>
      </c>
    </row>
    <row r="115" spans="1:34" s="5" customFormat="1" ht="12.75">
      <c r="A115" s="5">
        <f t="shared" si="35"/>
        <v>999</v>
      </c>
      <c r="B115" s="5">
        <f t="shared" si="36"/>
        <v>999</v>
      </c>
      <c r="C115" s="5">
        <f t="shared" si="32"/>
        <v>999</v>
      </c>
      <c r="D115" s="5">
        <f t="shared" si="37"/>
        <v>999</v>
      </c>
      <c r="E115" s="25">
        <f t="shared" si="38"/>
        <v>999</v>
      </c>
      <c r="F115" s="26"/>
      <c r="G115" s="27"/>
      <c r="H115" s="28"/>
      <c r="I115" s="27"/>
      <c r="J115" s="28"/>
      <c r="K115" s="29"/>
      <c r="L115" s="30"/>
      <c r="M115" s="31">
        <f t="shared" si="33"/>
        <v>0</v>
      </c>
      <c r="N115" s="32">
        <f t="shared" si="34"/>
      </c>
      <c r="O115" s="9"/>
      <c r="P115" s="15">
        <f t="shared" si="39"/>
        <v>9999</v>
      </c>
      <c r="Q115" s="15">
        <f t="shared" si="40"/>
        <v>9999</v>
      </c>
      <c r="R115" s="15">
        <f t="shared" si="41"/>
        <v>9999</v>
      </c>
      <c r="S115" s="15">
        <f t="shared" si="42"/>
        <v>9999</v>
      </c>
      <c r="T115" s="16">
        <f t="shared" si="43"/>
        <v>1000</v>
      </c>
      <c r="U115" s="16">
        <f t="shared" si="44"/>
        <v>1000</v>
      </c>
      <c r="V115" s="16">
        <f t="shared" si="45"/>
        <v>1</v>
      </c>
      <c r="W115" s="10">
        <f t="shared" si="46"/>
        <v>99999</v>
      </c>
      <c r="X115" s="10">
        <f t="shared" si="47"/>
        <v>99999</v>
      </c>
      <c r="Y115" s="10">
        <f t="shared" si="48"/>
        <v>58</v>
      </c>
      <c r="Z115" s="10">
        <f t="shared" si="49"/>
        <v>52</v>
      </c>
      <c r="AA115" s="10">
        <f t="shared" si="56"/>
        <v>99999.000115</v>
      </c>
      <c r="AB115" s="10">
        <f t="shared" si="56"/>
        <v>99999.000115</v>
      </c>
      <c r="AC115" s="10">
        <f t="shared" si="50"/>
        <v>109</v>
      </c>
      <c r="AD115" s="10">
        <f t="shared" si="51"/>
        <v>109</v>
      </c>
      <c r="AE115" s="10">
        <f t="shared" si="52"/>
        <v>99999.000115</v>
      </c>
      <c r="AF115" s="10">
        <f t="shared" si="53"/>
        <v>99999.000115</v>
      </c>
      <c r="AG115" s="10">
        <f t="shared" si="54"/>
        <v>109</v>
      </c>
      <c r="AH115" s="10">
        <f t="shared" si="55"/>
        <v>109</v>
      </c>
    </row>
    <row r="116" spans="1:34" s="5" customFormat="1" ht="12.75">
      <c r="A116" s="5">
        <f t="shared" si="35"/>
        <v>999</v>
      </c>
      <c r="B116" s="5">
        <f t="shared" si="36"/>
        <v>999</v>
      </c>
      <c r="C116" s="5">
        <f t="shared" si="32"/>
        <v>999</v>
      </c>
      <c r="D116" s="5">
        <f t="shared" si="37"/>
        <v>999</v>
      </c>
      <c r="E116" s="41">
        <f t="shared" si="38"/>
        <v>999</v>
      </c>
      <c r="F116" s="42"/>
      <c r="G116" s="43"/>
      <c r="H116" s="44"/>
      <c r="I116" s="43"/>
      <c r="J116" s="44"/>
      <c r="K116" s="47"/>
      <c r="L116" s="45"/>
      <c r="M116" s="46">
        <f t="shared" si="33"/>
        <v>0</v>
      </c>
      <c r="N116" s="48">
        <f t="shared" si="34"/>
      </c>
      <c r="O116" s="9"/>
      <c r="P116" s="15">
        <f t="shared" si="39"/>
        <v>9999</v>
      </c>
      <c r="Q116" s="15">
        <f t="shared" si="40"/>
        <v>9999</v>
      </c>
      <c r="R116" s="15">
        <f t="shared" si="41"/>
        <v>9999</v>
      </c>
      <c r="S116" s="15">
        <f t="shared" si="42"/>
        <v>9999</v>
      </c>
      <c r="T116" s="16">
        <f t="shared" si="43"/>
        <v>1000</v>
      </c>
      <c r="U116" s="16">
        <f t="shared" si="44"/>
        <v>1000</v>
      </c>
      <c r="V116" s="16">
        <f t="shared" si="45"/>
        <v>1</v>
      </c>
      <c r="W116" s="10">
        <f t="shared" si="46"/>
        <v>99999</v>
      </c>
      <c r="X116" s="10">
        <f t="shared" si="47"/>
        <v>99999</v>
      </c>
      <c r="Y116" s="10">
        <f t="shared" si="48"/>
        <v>58</v>
      </c>
      <c r="Z116" s="10">
        <f t="shared" si="49"/>
        <v>52</v>
      </c>
      <c r="AA116" s="10">
        <f t="shared" si="56"/>
        <v>99999.000116</v>
      </c>
      <c r="AB116" s="10">
        <f t="shared" si="56"/>
        <v>99999.000116</v>
      </c>
      <c r="AC116" s="10">
        <f t="shared" si="50"/>
        <v>110</v>
      </c>
      <c r="AD116" s="10">
        <f t="shared" si="51"/>
        <v>110</v>
      </c>
      <c r="AE116" s="10">
        <f t="shared" si="52"/>
        <v>99999.000116</v>
      </c>
      <c r="AF116" s="10">
        <f t="shared" si="53"/>
        <v>99999.000116</v>
      </c>
      <c r="AG116" s="10">
        <f t="shared" si="54"/>
        <v>110</v>
      </c>
      <c r="AH116" s="10">
        <f t="shared" si="55"/>
        <v>110</v>
      </c>
    </row>
    <row r="117" spans="1:34" s="5" customFormat="1" ht="13.5" thickBot="1">
      <c r="A117" s="5">
        <f t="shared" si="35"/>
        <v>999</v>
      </c>
      <c r="B117" s="5">
        <f t="shared" si="36"/>
        <v>999</v>
      </c>
      <c r="C117" s="5">
        <f t="shared" si="32"/>
        <v>999</v>
      </c>
      <c r="D117" s="5">
        <f t="shared" si="37"/>
        <v>999</v>
      </c>
      <c r="E117" s="52">
        <f t="shared" si="38"/>
        <v>999</v>
      </c>
      <c r="F117" s="53"/>
      <c r="G117" s="54"/>
      <c r="H117" s="55"/>
      <c r="I117" s="54"/>
      <c r="J117" s="55"/>
      <c r="K117" s="56"/>
      <c r="L117" s="57"/>
      <c r="M117" s="58">
        <f t="shared" si="33"/>
        <v>0</v>
      </c>
      <c r="N117" s="59">
        <f t="shared" si="34"/>
      </c>
      <c r="O117" s="9"/>
      <c r="P117" s="15">
        <f t="shared" si="39"/>
        <v>9999</v>
      </c>
      <c r="Q117" s="15">
        <f t="shared" si="40"/>
        <v>9999</v>
      </c>
      <c r="R117" s="15">
        <f t="shared" si="41"/>
        <v>9999</v>
      </c>
      <c r="S117" s="15">
        <f t="shared" si="42"/>
        <v>9999</v>
      </c>
      <c r="T117" s="16">
        <f t="shared" si="43"/>
        <v>1000</v>
      </c>
      <c r="U117" s="16">
        <f t="shared" si="44"/>
        <v>1000</v>
      </c>
      <c r="V117" s="16">
        <f t="shared" si="45"/>
        <v>1</v>
      </c>
      <c r="W117" s="10">
        <f t="shared" si="46"/>
        <v>99999</v>
      </c>
      <c r="X117" s="10">
        <f t="shared" si="47"/>
        <v>99999</v>
      </c>
      <c r="Y117" s="10">
        <f t="shared" si="48"/>
        <v>58</v>
      </c>
      <c r="Z117" s="10">
        <f t="shared" si="49"/>
        <v>52</v>
      </c>
      <c r="AA117" s="10">
        <f t="shared" si="56"/>
        <v>99999.000117</v>
      </c>
      <c r="AB117" s="10">
        <f t="shared" si="56"/>
        <v>99999.000117</v>
      </c>
      <c r="AC117" s="10">
        <f t="shared" si="50"/>
        <v>111</v>
      </c>
      <c r="AD117" s="10">
        <f t="shared" si="51"/>
        <v>111</v>
      </c>
      <c r="AE117" s="10">
        <f t="shared" si="52"/>
        <v>99999.000117</v>
      </c>
      <c r="AF117" s="10">
        <f t="shared" si="53"/>
        <v>99999.000117</v>
      </c>
      <c r="AG117" s="10">
        <f t="shared" si="54"/>
        <v>111</v>
      </c>
      <c r="AH117" s="10">
        <f t="shared" si="55"/>
        <v>111</v>
      </c>
    </row>
    <row r="118" spans="1:34" s="5" customFormat="1" ht="12.75">
      <c r="A118" s="5">
        <f t="shared" si="35"/>
        <v>999</v>
      </c>
      <c r="B118" s="5">
        <f t="shared" si="36"/>
        <v>999</v>
      </c>
      <c r="C118" s="5">
        <f t="shared" si="32"/>
        <v>999</v>
      </c>
      <c r="D118" s="5">
        <f t="shared" si="37"/>
        <v>999</v>
      </c>
      <c r="E118" s="25">
        <f t="shared" si="38"/>
        <v>999</v>
      </c>
      <c r="F118" s="83"/>
      <c r="G118" s="62"/>
      <c r="H118" s="28"/>
      <c r="I118" s="62"/>
      <c r="J118" s="28"/>
      <c r="K118" s="64"/>
      <c r="L118" s="30"/>
      <c r="M118" s="66">
        <f t="shared" si="33"/>
        <v>0</v>
      </c>
      <c r="N118" s="32">
        <f t="shared" si="34"/>
      </c>
      <c r="O118" s="9"/>
      <c r="P118" s="15">
        <f t="shared" si="39"/>
        <v>9999</v>
      </c>
      <c r="Q118" s="15">
        <f t="shared" si="40"/>
        <v>9999</v>
      </c>
      <c r="R118" s="15">
        <f t="shared" si="41"/>
        <v>9999</v>
      </c>
      <c r="S118" s="15">
        <f t="shared" si="42"/>
        <v>9999</v>
      </c>
      <c r="T118" s="16">
        <f t="shared" si="43"/>
        <v>1000</v>
      </c>
      <c r="U118" s="16">
        <f t="shared" si="44"/>
        <v>1000</v>
      </c>
      <c r="V118" s="16">
        <f t="shared" si="45"/>
        <v>1</v>
      </c>
      <c r="W118" s="10">
        <f t="shared" si="46"/>
        <v>99999</v>
      </c>
      <c r="X118" s="10">
        <f t="shared" si="47"/>
        <v>99999</v>
      </c>
      <c r="Y118" s="10">
        <f t="shared" si="48"/>
        <v>58</v>
      </c>
      <c r="Z118" s="10">
        <f t="shared" si="49"/>
        <v>52</v>
      </c>
      <c r="AA118" s="10">
        <f t="shared" si="56"/>
        <v>99999.000118</v>
      </c>
      <c r="AB118" s="10">
        <f t="shared" si="56"/>
        <v>99999.000118</v>
      </c>
      <c r="AC118" s="10">
        <f t="shared" si="50"/>
        <v>112</v>
      </c>
      <c r="AD118" s="10">
        <f t="shared" si="51"/>
        <v>112</v>
      </c>
      <c r="AE118" s="10">
        <f t="shared" si="52"/>
        <v>99999.000118</v>
      </c>
      <c r="AF118" s="10">
        <f t="shared" si="53"/>
        <v>99999.000118</v>
      </c>
      <c r="AG118" s="10">
        <f t="shared" si="54"/>
        <v>112</v>
      </c>
      <c r="AH118" s="10">
        <f t="shared" si="55"/>
        <v>112</v>
      </c>
    </row>
    <row r="119" spans="1:34" s="5" customFormat="1" ht="12.75">
      <c r="A119" s="5">
        <f t="shared" si="35"/>
        <v>999</v>
      </c>
      <c r="B119" s="5">
        <f t="shared" si="36"/>
        <v>999</v>
      </c>
      <c r="C119" s="5">
        <f t="shared" si="32"/>
        <v>999</v>
      </c>
      <c r="D119" s="5">
        <f t="shared" si="37"/>
        <v>999</v>
      </c>
      <c r="E119" s="41">
        <f>IF(N119="s",Y119,IF(N119="m",Z119,999))</f>
        <v>999</v>
      </c>
      <c r="F119" s="84"/>
      <c r="G119" s="63"/>
      <c r="H119" s="44"/>
      <c r="I119" s="63"/>
      <c r="J119" s="44"/>
      <c r="K119" s="65"/>
      <c r="L119" s="45"/>
      <c r="M119" s="67">
        <f t="shared" si="33"/>
        <v>0</v>
      </c>
      <c r="N119" s="48">
        <f t="shared" si="34"/>
      </c>
      <c r="O119" s="9"/>
      <c r="P119" s="15">
        <f t="shared" si="39"/>
        <v>9999</v>
      </c>
      <c r="Q119" s="15">
        <f t="shared" si="40"/>
        <v>9999</v>
      </c>
      <c r="R119" s="15">
        <f t="shared" si="41"/>
        <v>9999</v>
      </c>
      <c r="S119" s="15">
        <f t="shared" si="42"/>
        <v>9999</v>
      </c>
      <c r="T119" s="16">
        <f t="shared" si="43"/>
        <v>1000</v>
      </c>
      <c r="U119" s="16">
        <f t="shared" si="44"/>
        <v>1000</v>
      </c>
      <c r="V119" s="16">
        <f t="shared" si="45"/>
        <v>1</v>
      </c>
      <c r="W119" s="10">
        <f t="shared" si="46"/>
        <v>99999</v>
      </c>
      <c r="X119" s="10">
        <f t="shared" si="47"/>
        <v>99999</v>
      </c>
      <c r="Y119" s="10">
        <f t="shared" si="48"/>
        <v>58</v>
      </c>
      <c r="Z119" s="10">
        <f t="shared" si="49"/>
        <v>52</v>
      </c>
      <c r="AA119" s="10">
        <f t="shared" si="56"/>
        <v>99999.000119</v>
      </c>
      <c r="AB119" s="10">
        <f t="shared" si="56"/>
        <v>99999.000119</v>
      </c>
      <c r="AC119" s="10">
        <f t="shared" si="50"/>
        <v>113</v>
      </c>
      <c r="AD119" s="10">
        <f t="shared" si="51"/>
        <v>113</v>
      </c>
      <c r="AE119" s="10">
        <f t="shared" si="52"/>
        <v>99999.000119</v>
      </c>
      <c r="AF119" s="10">
        <f t="shared" si="53"/>
        <v>99999.000119</v>
      </c>
      <c r="AG119" s="10">
        <f t="shared" si="54"/>
        <v>113</v>
      </c>
      <c r="AH119" s="10">
        <f t="shared" si="55"/>
        <v>113</v>
      </c>
    </row>
    <row r="120" spans="1:34" s="5" customFormat="1" ht="13.5" thickBot="1">
      <c r="A120" s="5">
        <f t="shared" si="35"/>
        <v>999</v>
      </c>
      <c r="B120" s="5">
        <f t="shared" si="36"/>
        <v>999</v>
      </c>
      <c r="C120" s="5">
        <f t="shared" si="32"/>
        <v>999</v>
      </c>
      <c r="D120" s="5">
        <f t="shared" si="37"/>
        <v>999</v>
      </c>
      <c r="E120" s="33">
        <f>IF(N120="s",Y120,IF(N120="m",Z120,999))</f>
        <v>999</v>
      </c>
      <c r="F120" s="85"/>
      <c r="G120" s="68"/>
      <c r="H120" s="55"/>
      <c r="I120" s="68"/>
      <c r="J120" s="55"/>
      <c r="K120" s="69"/>
      <c r="L120" s="57"/>
      <c r="M120" s="70">
        <f t="shared" si="33"/>
        <v>0</v>
      </c>
      <c r="N120" s="59">
        <f t="shared" si="34"/>
      </c>
      <c r="O120" s="9"/>
      <c r="P120" s="15">
        <f t="shared" si="39"/>
        <v>9999</v>
      </c>
      <c r="Q120" s="15">
        <f t="shared" si="40"/>
        <v>9999</v>
      </c>
      <c r="R120" s="15">
        <f t="shared" si="41"/>
        <v>9999</v>
      </c>
      <c r="S120" s="15">
        <f t="shared" si="42"/>
        <v>9999</v>
      </c>
      <c r="T120" s="16">
        <f t="shared" si="43"/>
        <v>1000</v>
      </c>
      <c r="U120" s="16">
        <f t="shared" si="44"/>
        <v>1000</v>
      </c>
      <c r="V120" s="16">
        <f t="shared" si="45"/>
        <v>1</v>
      </c>
      <c r="W120" s="10">
        <f t="shared" si="46"/>
        <v>99999</v>
      </c>
      <c r="X120" s="10">
        <f t="shared" si="47"/>
        <v>99999</v>
      </c>
      <c r="Y120" s="10">
        <f t="shared" si="48"/>
        <v>58</v>
      </c>
      <c r="Z120" s="10">
        <f t="shared" si="49"/>
        <v>52</v>
      </c>
      <c r="AA120" s="10">
        <f t="shared" si="56"/>
        <v>99999.00012</v>
      </c>
      <c r="AB120" s="10">
        <f t="shared" si="56"/>
        <v>99999.00012</v>
      </c>
      <c r="AC120" s="10">
        <f t="shared" si="50"/>
        <v>114</v>
      </c>
      <c r="AD120" s="10">
        <f t="shared" si="51"/>
        <v>114</v>
      </c>
      <c r="AE120" s="10">
        <f t="shared" si="52"/>
        <v>99999.00012</v>
      </c>
      <c r="AF120" s="10">
        <f t="shared" si="53"/>
        <v>99999.00012</v>
      </c>
      <c r="AG120" s="10">
        <f t="shared" si="54"/>
        <v>114</v>
      </c>
      <c r="AH120" s="10">
        <f t="shared" si="55"/>
        <v>114</v>
      </c>
    </row>
    <row r="121" spans="1:34" s="5" customFormat="1" ht="12.75">
      <c r="A121" s="5">
        <f t="shared" si="35"/>
        <v>999</v>
      </c>
      <c r="B121" s="5">
        <f t="shared" si="36"/>
        <v>999</v>
      </c>
      <c r="C121" s="5">
        <f t="shared" si="32"/>
        <v>999</v>
      </c>
      <c r="D121" s="5">
        <f t="shared" si="37"/>
        <v>999</v>
      </c>
      <c r="E121" s="60">
        <f t="shared" si="38"/>
        <v>999</v>
      </c>
      <c r="F121" s="71"/>
      <c r="G121" s="27"/>
      <c r="H121" s="74"/>
      <c r="I121" s="27"/>
      <c r="J121" s="74"/>
      <c r="K121" s="29"/>
      <c r="L121" s="77"/>
      <c r="M121" s="31">
        <f t="shared" si="33"/>
        <v>0</v>
      </c>
      <c r="N121" s="80">
        <f t="shared" si="34"/>
      </c>
      <c r="O121" s="9"/>
      <c r="P121" s="15">
        <f t="shared" si="39"/>
        <v>9999</v>
      </c>
      <c r="Q121" s="15">
        <f t="shared" si="40"/>
        <v>9999</v>
      </c>
      <c r="R121" s="15">
        <f t="shared" si="41"/>
        <v>9999</v>
      </c>
      <c r="S121" s="15">
        <f t="shared" si="42"/>
        <v>9999</v>
      </c>
      <c r="T121" s="16">
        <f t="shared" si="43"/>
        <v>1000</v>
      </c>
      <c r="U121" s="16">
        <f t="shared" si="44"/>
        <v>1000</v>
      </c>
      <c r="V121" s="16">
        <f t="shared" si="45"/>
        <v>1</v>
      </c>
      <c r="W121" s="10">
        <f t="shared" si="46"/>
        <v>99999</v>
      </c>
      <c r="X121" s="10">
        <f t="shared" si="47"/>
        <v>99999</v>
      </c>
      <c r="Y121" s="10">
        <f t="shared" si="48"/>
        <v>58</v>
      </c>
      <c r="Z121" s="10">
        <f t="shared" si="49"/>
        <v>52</v>
      </c>
      <c r="AA121" s="10">
        <f t="shared" si="56"/>
        <v>99999.000121</v>
      </c>
      <c r="AB121" s="10">
        <f t="shared" si="56"/>
        <v>99999.000121</v>
      </c>
      <c r="AC121" s="10">
        <f t="shared" si="50"/>
        <v>115</v>
      </c>
      <c r="AD121" s="10">
        <f t="shared" si="51"/>
        <v>115</v>
      </c>
      <c r="AE121" s="10">
        <f t="shared" si="52"/>
        <v>99999.000121</v>
      </c>
      <c r="AF121" s="10">
        <f t="shared" si="53"/>
        <v>99999.000121</v>
      </c>
      <c r="AG121" s="10">
        <f t="shared" si="54"/>
        <v>115</v>
      </c>
      <c r="AH121" s="10">
        <f t="shared" si="55"/>
        <v>115</v>
      </c>
    </row>
    <row r="122" spans="1:34" s="5" customFormat="1" ht="12.75">
      <c r="A122" s="5">
        <f t="shared" si="35"/>
        <v>999</v>
      </c>
      <c r="B122" s="5">
        <f t="shared" si="36"/>
        <v>999</v>
      </c>
      <c r="C122" s="5">
        <f t="shared" si="32"/>
        <v>999</v>
      </c>
      <c r="D122" s="5">
        <f t="shared" si="37"/>
        <v>999</v>
      </c>
      <c r="E122" s="41">
        <f t="shared" si="38"/>
        <v>999</v>
      </c>
      <c r="F122" s="72"/>
      <c r="G122" s="43"/>
      <c r="H122" s="75"/>
      <c r="I122" s="43"/>
      <c r="J122" s="75"/>
      <c r="K122" s="47"/>
      <c r="L122" s="78"/>
      <c r="M122" s="46">
        <f t="shared" si="33"/>
        <v>0</v>
      </c>
      <c r="N122" s="81">
        <f t="shared" si="34"/>
      </c>
      <c r="O122" s="9"/>
      <c r="P122" s="15">
        <f t="shared" si="39"/>
        <v>9999</v>
      </c>
      <c r="Q122" s="15">
        <f t="shared" si="40"/>
        <v>9999</v>
      </c>
      <c r="R122" s="15">
        <f t="shared" si="41"/>
        <v>9999</v>
      </c>
      <c r="S122" s="15">
        <f t="shared" si="42"/>
        <v>9999</v>
      </c>
      <c r="T122" s="16">
        <f t="shared" si="43"/>
        <v>1000</v>
      </c>
      <c r="U122" s="16">
        <f t="shared" si="44"/>
        <v>1000</v>
      </c>
      <c r="V122" s="16">
        <f t="shared" si="45"/>
        <v>1</v>
      </c>
      <c r="W122" s="10">
        <f t="shared" si="46"/>
        <v>99999</v>
      </c>
      <c r="X122" s="10">
        <f t="shared" si="47"/>
        <v>99999</v>
      </c>
      <c r="Y122" s="10">
        <f t="shared" si="48"/>
        <v>58</v>
      </c>
      <c r="Z122" s="10">
        <f t="shared" si="49"/>
        <v>52</v>
      </c>
      <c r="AA122" s="10">
        <f t="shared" si="56"/>
        <v>99999.000122</v>
      </c>
      <c r="AB122" s="10">
        <f t="shared" si="56"/>
        <v>99999.000122</v>
      </c>
      <c r="AC122" s="10">
        <f t="shared" si="50"/>
        <v>116</v>
      </c>
      <c r="AD122" s="10">
        <f t="shared" si="51"/>
        <v>116</v>
      </c>
      <c r="AE122" s="10">
        <f t="shared" si="52"/>
        <v>99999.000122</v>
      </c>
      <c r="AF122" s="10">
        <f t="shared" si="53"/>
        <v>99999.000122</v>
      </c>
      <c r="AG122" s="10">
        <f t="shared" si="54"/>
        <v>116</v>
      </c>
      <c r="AH122" s="10">
        <f t="shared" si="55"/>
        <v>116</v>
      </c>
    </row>
    <row r="123" spans="1:34" s="5" customFormat="1" ht="13.5" thickBot="1">
      <c r="A123" s="5">
        <f t="shared" si="35"/>
        <v>999</v>
      </c>
      <c r="B123" s="5">
        <f t="shared" si="36"/>
        <v>999</v>
      </c>
      <c r="C123" s="5">
        <f t="shared" si="32"/>
        <v>999</v>
      </c>
      <c r="D123" s="5">
        <f t="shared" si="37"/>
        <v>999</v>
      </c>
      <c r="E123" s="33">
        <f t="shared" si="38"/>
        <v>999</v>
      </c>
      <c r="F123" s="73"/>
      <c r="G123" s="35"/>
      <c r="H123" s="76"/>
      <c r="I123" s="35"/>
      <c r="J123" s="76"/>
      <c r="K123" s="37"/>
      <c r="L123" s="79"/>
      <c r="M123" s="58">
        <f t="shared" si="33"/>
        <v>0</v>
      </c>
      <c r="N123" s="82">
        <f t="shared" si="34"/>
      </c>
      <c r="O123" s="9"/>
      <c r="P123" s="15">
        <f t="shared" si="39"/>
        <v>9999</v>
      </c>
      <c r="Q123" s="15">
        <f t="shared" si="40"/>
        <v>9999</v>
      </c>
      <c r="R123" s="15">
        <f t="shared" si="41"/>
        <v>9999</v>
      </c>
      <c r="S123" s="15">
        <f t="shared" si="42"/>
        <v>9999</v>
      </c>
      <c r="T123" s="16">
        <f t="shared" si="43"/>
        <v>1000</v>
      </c>
      <c r="U123" s="16">
        <f t="shared" si="44"/>
        <v>1000</v>
      </c>
      <c r="V123" s="16">
        <f t="shared" si="45"/>
        <v>1</v>
      </c>
      <c r="W123" s="10">
        <f t="shared" si="46"/>
        <v>99999</v>
      </c>
      <c r="X123" s="10">
        <f t="shared" si="47"/>
        <v>99999</v>
      </c>
      <c r="Y123" s="10">
        <f t="shared" si="48"/>
        <v>58</v>
      </c>
      <c r="Z123" s="10">
        <f t="shared" si="49"/>
        <v>52</v>
      </c>
      <c r="AA123" s="10">
        <f t="shared" si="56"/>
        <v>99999.000123</v>
      </c>
      <c r="AB123" s="10">
        <f t="shared" si="56"/>
        <v>99999.000123</v>
      </c>
      <c r="AC123" s="10">
        <f t="shared" si="50"/>
        <v>117</v>
      </c>
      <c r="AD123" s="10">
        <f t="shared" si="51"/>
        <v>117</v>
      </c>
      <c r="AE123" s="10">
        <f t="shared" si="52"/>
        <v>99999.000123</v>
      </c>
      <c r="AF123" s="10">
        <f t="shared" si="53"/>
        <v>99999.000123</v>
      </c>
      <c r="AG123" s="10">
        <f t="shared" si="54"/>
        <v>117</v>
      </c>
      <c r="AH123" s="10">
        <f t="shared" si="55"/>
        <v>117</v>
      </c>
    </row>
    <row r="124" spans="1:34" s="5" customFormat="1" ht="12.75">
      <c r="A124" s="5">
        <f t="shared" si="35"/>
        <v>999</v>
      </c>
      <c r="B124" s="5">
        <f t="shared" si="36"/>
        <v>999</v>
      </c>
      <c r="C124" s="5">
        <f t="shared" si="32"/>
        <v>999</v>
      </c>
      <c r="D124" s="5">
        <f t="shared" si="37"/>
        <v>999</v>
      </c>
      <c r="E124" s="25">
        <f t="shared" si="38"/>
        <v>999</v>
      </c>
      <c r="F124" s="71"/>
      <c r="G124" s="27"/>
      <c r="H124" s="74"/>
      <c r="I124" s="27"/>
      <c r="J124" s="74"/>
      <c r="K124" s="29"/>
      <c r="L124" s="77"/>
      <c r="M124" s="31">
        <f t="shared" si="33"/>
        <v>0</v>
      </c>
      <c r="N124" s="80">
        <f t="shared" si="34"/>
      </c>
      <c r="O124" s="9"/>
      <c r="P124" s="15">
        <f t="shared" si="39"/>
        <v>9999</v>
      </c>
      <c r="Q124" s="15">
        <f t="shared" si="40"/>
        <v>9999</v>
      </c>
      <c r="R124" s="15">
        <f t="shared" si="41"/>
        <v>9999</v>
      </c>
      <c r="S124" s="15">
        <f t="shared" si="42"/>
        <v>9999</v>
      </c>
      <c r="T124" s="16">
        <f t="shared" si="43"/>
        <v>1000</v>
      </c>
      <c r="U124" s="16">
        <f t="shared" si="44"/>
        <v>1000</v>
      </c>
      <c r="V124" s="16">
        <f t="shared" si="45"/>
        <v>1</v>
      </c>
      <c r="W124" s="10">
        <f t="shared" si="46"/>
        <v>99999</v>
      </c>
      <c r="X124" s="10">
        <f t="shared" si="47"/>
        <v>99999</v>
      </c>
      <c r="Y124" s="10">
        <f t="shared" si="48"/>
        <v>58</v>
      </c>
      <c r="Z124" s="10">
        <f t="shared" si="49"/>
        <v>52</v>
      </c>
      <c r="AA124" s="10">
        <f t="shared" si="56"/>
        <v>99999.000124</v>
      </c>
      <c r="AB124" s="10">
        <f t="shared" si="56"/>
        <v>99999.000124</v>
      </c>
      <c r="AC124" s="10">
        <f t="shared" si="50"/>
        <v>118</v>
      </c>
      <c r="AD124" s="10">
        <f t="shared" si="51"/>
        <v>118</v>
      </c>
      <c r="AE124" s="10">
        <f t="shared" si="52"/>
        <v>99999.000124</v>
      </c>
      <c r="AF124" s="10">
        <f t="shared" si="53"/>
        <v>99999.000124</v>
      </c>
      <c r="AG124" s="10">
        <f t="shared" si="54"/>
        <v>118</v>
      </c>
      <c r="AH124" s="10">
        <f t="shared" si="55"/>
        <v>118</v>
      </c>
    </row>
    <row r="125" spans="1:34" s="5" customFormat="1" ht="12.75">
      <c r="A125" s="5">
        <f t="shared" si="35"/>
        <v>999</v>
      </c>
      <c r="B125" s="5">
        <f t="shared" si="36"/>
        <v>999</v>
      </c>
      <c r="C125" s="5">
        <f t="shared" si="32"/>
        <v>999</v>
      </c>
      <c r="D125" s="5">
        <f t="shared" si="37"/>
        <v>999</v>
      </c>
      <c r="E125" s="41">
        <f t="shared" si="38"/>
        <v>999</v>
      </c>
      <c r="F125" s="42"/>
      <c r="G125" s="43"/>
      <c r="H125" s="44"/>
      <c r="I125" s="43"/>
      <c r="J125" s="44"/>
      <c r="K125" s="47"/>
      <c r="L125" s="86"/>
      <c r="M125" s="46">
        <f t="shared" si="33"/>
        <v>0</v>
      </c>
      <c r="N125" s="81"/>
      <c r="O125" s="9"/>
      <c r="P125" s="15">
        <f t="shared" si="39"/>
        <v>9999</v>
      </c>
      <c r="Q125" s="15">
        <f t="shared" si="40"/>
        <v>9999</v>
      </c>
      <c r="R125" s="15">
        <f t="shared" si="41"/>
        <v>9999</v>
      </c>
      <c r="S125" s="15">
        <f t="shared" si="42"/>
        <v>9999</v>
      </c>
      <c r="T125" s="16">
        <f t="shared" si="43"/>
        <v>1000</v>
      </c>
      <c r="U125" s="16">
        <f t="shared" si="44"/>
        <v>1000</v>
      </c>
      <c r="V125" s="16">
        <f t="shared" si="45"/>
        <v>1</v>
      </c>
      <c r="W125" s="10">
        <f t="shared" si="46"/>
        <v>99999</v>
      </c>
      <c r="X125" s="10">
        <f t="shared" si="47"/>
        <v>99999</v>
      </c>
      <c r="Y125" s="10">
        <f t="shared" si="48"/>
        <v>58</v>
      </c>
      <c r="Z125" s="10">
        <f t="shared" si="49"/>
        <v>52</v>
      </c>
      <c r="AA125" s="10">
        <f t="shared" si="56"/>
        <v>99999.000125</v>
      </c>
      <c r="AB125" s="10">
        <f t="shared" si="56"/>
        <v>99999.000125</v>
      </c>
      <c r="AC125" s="10">
        <f t="shared" si="50"/>
        <v>119</v>
      </c>
      <c r="AD125" s="10">
        <f t="shared" si="51"/>
        <v>119</v>
      </c>
      <c r="AE125" s="10">
        <f t="shared" si="52"/>
        <v>99999.000125</v>
      </c>
      <c r="AF125" s="10">
        <f t="shared" si="53"/>
        <v>99999.000125</v>
      </c>
      <c r="AG125" s="10">
        <f t="shared" si="54"/>
        <v>119</v>
      </c>
      <c r="AH125" s="10">
        <f t="shared" si="55"/>
        <v>119</v>
      </c>
    </row>
    <row r="126" spans="1:34" s="5" customFormat="1" ht="13.5" thickBot="1">
      <c r="A126" s="5">
        <f t="shared" si="35"/>
        <v>999</v>
      </c>
      <c r="B126" s="5">
        <f t="shared" si="36"/>
        <v>999</v>
      </c>
      <c r="C126" s="5">
        <f t="shared" si="32"/>
        <v>999</v>
      </c>
      <c r="D126" s="5">
        <f t="shared" si="37"/>
        <v>999</v>
      </c>
      <c r="E126" s="33">
        <f t="shared" si="38"/>
        <v>999</v>
      </c>
      <c r="F126" s="34"/>
      <c r="G126" s="35"/>
      <c r="H126" s="36"/>
      <c r="I126" s="35"/>
      <c r="J126" s="36"/>
      <c r="K126" s="37"/>
      <c r="L126" s="87"/>
      <c r="M126" s="58">
        <f t="shared" si="33"/>
        <v>0</v>
      </c>
      <c r="N126" s="82"/>
      <c r="O126" s="9"/>
      <c r="P126" s="15">
        <f t="shared" si="39"/>
        <v>9999</v>
      </c>
      <c r="Q126" s="15">
        <f t="shared" si="40"/>
        <v>9999</v>
      </c>
      <c r="R126" s="15">
        <f t="shared" si="41"/>
        <v>9999</v>
      </c>
      <c r="S126" s="15">
        <f t="shared" si="42"/>
        <v>9999</v>
      </c>
      <c r="T126" s="16">
        <f t="shared" si="43"/>
        <v>1000</v>
      </c>
      <c r="U126" s="16">
        <f t="shared" si="44"/>
        <v>1000</v>
      </c>
      <c r="V126" s="16">
        <f t="shared" si="45"/>
        <v>1</v>
      </c>
      <c r="W126" s="10">
        <f t="shared" si="46"/>
        <v>99999</v>
      </c>
      <c r="X126" s="10">
        <f t="shared" si="47"/>
        <v>99999</v>
      </c>
      <c r="Y126" s="10">
        <f t="shared" si="48"/>
        <v>58</v>
      </c>
      <c r="Z126" s="10">
        <f t="shared" si="49"/>
        <v>52</v>
      </c>
      <c r="AA126" s="10">
        <f t="shared" si="56"/>
        <v>99999.000126</v>
      </c>
      <c r="AB126" s="10">
        <f t="shared" si="56"/>
        <v>99999.000126</v>
      </c>
      <c r="AC126" s="10">
        <f t="shared" si="50"/>
        <v>120</v>
      </c>
      <c r="AD126" s="10">
        <f t="shared" si="51"/>
        <v>120</v>
      </c>
      <c r="AE126" s="10">
        <f t="shared" si="52"/>
        <v>99999.000126</v>
      </c>
      <c r="AF126" s="10">
        <f t="shared" si="53"/>
        <v>99999.000126</v>
      </c>
      <c r="AG126" s="10">
        <f t="shared" si="54"/>
        <v>120</v>
      </c>
      <c r="AH126" s="10">
        <f t="shared" si="55"/>
        <v>120</v>
      </c>
    </row>
    <row r="127" spans="1:34" s="5" customFormat="1" ht="12.75">
      <c r="A127" s="5">
        <f t="shared" si="35"/>
        <v>999</v>
      </c>
      <c r="B127" s="5">
        <f t="shared" si="36"/>
        <v>999</v>
      </c>
      <c r="C127" s="5">
        <f t="shared" si="32"/>
        <v>999</v>
      </c>
      <c r="D127" s="5">
        <f t="shared" si="37"/>
        <v>999</v>
      </c>
      <c r="E127" s="25">
        <f t="shared" si="38"/>
        <v>999</v>
      </c>
      <c r="F127" s="26"/>
      <c r="G127" s="27"/>
      <c r="H127" s="28"/>
      <c r="I127" s="27"/>
      <c r="J127" s="28"/>
      <c r="K127" s="29"/>
      <c r="L127" s="88"/>
      <c r="M127" s="31">
        <f t="shared" si="33"/>
        <v>0</v>
      </c>
      <c r="N127" s="80"/>
      <c r="O127" s="9"/>
      <c r="P127" s="15">
        <f t="shared" si="39"/>
        <v>9999</v>
      </c>
      <c r="Q127" s="15">
        <f t="shared" si="40"/>
        <v>9999</v>
      </c>
      <c r="R127" s="15">
        <f t="shared" si="41"/>
        <v>9999</v>
      </c>
      <c r="S127" s="15">
        <f t="shared" si="42"/>
        <v>9999</v>
      </c>
      <c r="T127" s="16">
        <f t="shared" si="43"/>
        <v>1000</v>
      </c>
      <c r="U127" s="16">
        <f t="shared" si="44"/>
        <v>1000</v>
      </c>
      <c r="V127" s="16">
        <f t="shared" si="45"/>
        <v>1</v>
      </c>
      <c r="W127" s="10">
        <f t="shared" si="46"/>
        <v>99999</v>
      </c>
      <c r="X127" s="10">
        <f t="shared" si="47"/>
        <v>99999</v>
      </c>
      <c r="Y127" s="10">
        <f t="shared" si="48"/>
        <v>58</v>
      </c>
      <c r="Z127" s="10">
        <f t="shared" si="49"/>
        <v>52</v>
      </c>
      <c r="AA127" s="10">
        <f t="shared" si="56"/>
        <v>99999.000127</v>
      </c>
      <c r="AB127" s="10">
        <f t="shared" si="56"/>
        <v>99999.000127</v>
      </c>
      <c r="AC127" s="10">
        <f t="shared" si="50"/>
        <v>121</v>
      </c>
      <c r="AD127" s="10">
        <f t="shared" si="51"/>
        <v>121</v>
      </c>
      <c r="AE127" s="10">
        <f t="shared" si="52"/>
        <v>99999.000127</v>
      </c>
      <c r="AF127" s="10">
        <f t="shared" si="53"/>
        <v>99999.000127</v>
      </c>
      <c r="AG127" s="10">
        <f t="shared" si="54"/>
        <v>121</v>
      </c>
      <c r="AH127" s="10">
        <f t="shared" si="55"/>
        <v>121</v>
      </c>
    </row>
    <row r="128" spans="1:34" s="5" customFormat="1" ht="12.75">
      <c r="A128" s="5">
        <f t="shared" si="35"/>
        <v>999</v>
      </c>
      <c r="B128" s="5">
        <f t="shared" si="36"/>
        <v>999</v>
      </c>
      <c r="C128" s="5">
        <f t="shared" si="32"/>
        <v>999</v>
      </c>
      <c r="D128" s="5">
        <f t="shared" si="37"/>
        <v>999</v>
      </c>
      <c r="E128" s="41">
        <f t="shared" si="38"/>
        <v>999</v>
      </c>
      <c r="F128" s="42"/>
      <c r="G128" s="43"/>
      <c r="H128" s="44"/>
      <c r="I128" s="43"/>
      <c r="J128" s="44"/>
      <c r="K128" s="47"/>
      <c r="L128" s="86"/>
      <c r="M128" s="46">
        <f t="shared" si="33"/>
        <v>0</v>
      </c>
      <c r="N128" s="81"/>
      <c r="O128" s="9"/>
      <c r="P128" s="15">
        <f t="shared" si="39"/>
        <v>9999</v>
      </c>
      <c r="Q128" s="15">
        <f t="shared" si="40"/>
        <v>9999</v>
      </c>
      <c r="R128" s="15">
        <f t="shared" si="41"/>
        <v>9999</v>
      </c>
      <c r="S128" s="15">
        <f t="shared" si="42"/>
        <v>9999</v>
      </c>
      <c r="T128" s="16">
        <f t="shared" si="43"/>
        <v>1000</v>
      </c>
      <c r="U128" s="16">
        <f t="shared" si="44"/>
        <v>1000</v>
      </c>
      <c r="V128" s="16">
        <f t="shared" si="45"/>
        <v>1</v>
      </c>
      <c r="W128" s="10">
        <f t="shared" si="46"/>
        <v>99999</v>
      </c>
      <c r="X128" s="10">
        <f t="shared" si="47"/>
        <v>99999</v>
      </c>
      <c r="Y128" s="10">
        <f t="shared" si="48"/>
        <v>58</v>
      </c>
      <c r="Z128" s="10">
        <f t="shared" si="49"/>
        <v>52</v>
      </c>
      <c r="AA128" s="10">
        <f t="shared" si="56"/>
        <v>99999.000128</v>
      </c>
      <c r="AB128" s="10">
        <f t="shared" si="56"/>
        <v>99999.000128</v>
      </c>
      <c r="AC128" s="10">
        <f t="shared" si="50"/>
        <v>122</v>
      </c>
      <c r="AD128" s="10">
        <f t="shared" si="51"/>
        <v>122</v>
      </c>
      <c r="AE128" s="10">
        <f t="shared" si="52"/>
        <v>99999.000128</v>
      </c>
      <c r="AF128" s="10">
        <f t="shared" si="53"/>
        <v>99999.000128</v>
      </c>
      <c r="AG128" s="10">
        <f t="shared" si="54"/>
        <v>122</v>
      </c>
      <c r="AH128" s="10">
        <f t="shared" si="55"/>
        <v>122</v>
      </c>
    </row>
    <row r="129" spans="1:34" s="5" customFormat="1" ht="13.5" thickBot="1">
      <c r="A129" s="5">
        <f t="shared" si="35"/>
        <v>999</v>
      </c>
      <c r="B129" s="5">
        <f t="shared" si="36"/>
        <v>999</v>
      </c>
      <c r="C129" s="5">
        <f t="shared" si="32"/>
        <v>999</v>
      </c>
      <c r="D129" s="5">
        <f t="shared" si="37"/>
        <v>999</v>
      </c>
      <c r="E129" s="33">
        <f t="shared" si="38"/>
        <v>999</v>
      </c>
      <c r="F129" s="34"/>
      <c r="G129" s="35"/>
      <c r="H129" s="36"/>
      <c r="I129" s="35"/>
      <c r="J129" s="36"/>
      <c r="K129" s="37"/>
      <c r="L129" s="87"/>
      <c r="M129" s="39">
        <f t="shared" si="33"/>
        <v>0</v>
      </c>
      <c r="N129" s="82">
        <f aca="true" t="shared" si="57" ref="N129:N192">IF(I129="","",IF(I129&gt;2000,"s","m"))</f>
      </c>
      <c r="O129" s="9"/>
      <c r="P129" s="15">
        <f t="shared" si="39"/>
        <v>9999</v>
      </c>
      <c r="Q129" s="15">
        <f t="shared" si="40"/>
        <v>9999</v>
      </c>
      <c r="R129" s="15">
        <f t="shared" si="41"/>
        <v>9999</v>
      </c>
      <c r="S129" s="15">
        <f t="shared" si="42"/>
        <v>9999</v>
      </c>
      <c r="T129" s="16">
        <f t="shared" si="43"/>
        <v>1000</v>
      </c>
      <c r="U129" s="16">
        <f t="shared" si="44"/>
        <v>1000</v>
      </c>
      <c r="V129" s="16">
        <f t="shared" si="45"/>
        <v>1</v>
      </c>
      <c r="W129" s="10">
        <f t="shared" si="46"/>
        <v>99999</v>
      </c>
      <c r="X129" s="10">
        <f t="shared" si="47"/>
        <v>99999</v>
      </c>
      <c r="Y129" s="10">
        <f t="shared" si="48"/>
        <v>58</v>
      </c>
      <c r="Z129" s="10">
        <f t="shared" si="49"/>
        <v>52</v>
      </c>
      <c r="AA129" s="10">
        <f t="shared" si="56"/>
        <v>99999.000129</v>
      </c>
      <c r="AB129" s="10">
        <f t="shared" si="56"/>
        <v>99999.000129</v>
      </c>
      <c r="AC129" s="10">
        <f t="shared" si="50"/>
        <v>123</v>
      </c>
      <c r="AD129" s="10">
        <f t="shared" si="51"/>
        <v>123</v>
      </c>
      <c r="AE129" s="10">
        <f t="shared" si="52"/>
        <v>99999.000129</v>
      </c>
      <c r="AF129" s="10">
        <f t="shared" si="53"/>
        <v>99999.000129</v>
      </c>
      <c r="AG129" s="10">
        <f t="shared" si="54"/>
        <v>123</v>
      </c>
      <c r="AH129" s="10">
        <f t="shared" si="55"/>
        <v>123</v>
      </c>
    </row>
    <row r="130" spans="1:34" s="5" customFormat="1" ht="12.75">
      <c r="A130" s="5">
        <f t="shared" si="35"/>
        <v>999</v>
      </c>
      <c r="B130" s="5">
        <f t="shared" si="36"/>
        <v>999</v>
      </c>
      <c r="C130" s="5">
        <f t="shared" si="32"/>
        <v>999</v>
      </c>
      <c r="D130" s="5">
        <f t="shared" si="37"/>
        <v>999</v>
      </c>
      <c r="E130" s="25">
        <f t="shared" si="38"/>
        <v>999</v>
      </c>
      <c r="F130" s="26"/>
      <c r="G130" s="27"/>
      <c r="H130" s="28"/>
      <c r="I130" s="27"/>
      <c r="J130" s="28"/>
      <c r="K130" s="29"/>
      <c r="L130" s="30"/>
      <c r="M130" s="61">
        <f t="shared" si="33"/>
        <v>0</v>
      </c>
      <c r="N130" s="32">
        <f t="shared" si="57"/>
      </c>
      <c r="O130" s="9"/>
      <c r="P130" s="15">
        <f t="shared" si="39"/>
        <v>9999</v>
      </c>
      <c r="Q130" s="15">
        <f t="shared" si="40"/>
        <v>9999</v>
      </c>
      <c r="R130" s="15">
        <f t="shared" si="41"/>
        <v>9999</v>
      </c>
      <c r="S130" s="15">
        <f t="shared" si="42"/>
        <v>9999</v>
      </c>
      <c r="T130" s="16">
        <f t="shared" si="43"/>
        <v>1000</v>
      </c>
      <c r="U130" s="16">
        <f t="shared" si="44"/>
        <v>1000</v>
      </c>
      <c r="V130" s="16">
        <f t="shared" si="45"/>
        <v>1</v>
      </c>
      <c r="W130" s="10">
        <f t="shared" si="46"/>
        <v>99999</v>
      </c>
      <c r="X130" s="10">
        <f t="shared" si="47"/>
        <v>99999</v>
      </c>
      <c r="Y130" s="10">
        <f t="shared" si="48"/>
        <v>58</v>
      </c>
      <c r="Z130" s="10">
        <f t="shared" si="49"/>
        <v>52</v>
      </c>
      <c r="AA130" s="10">
        <f t="shared" si="56"/>
        <v>99999.00013</v>
      </c>
      <c r="AB130" s="10">
        <f t="shared" si="56"/>
        <v>99999.00013</v>
      </c>
      <c r="AC130" s="10">
        <f t="shared" si="50"/>
        <v>124</v>
      </c>
      <c r="AD130" s="10">
        <f t="shared" si="51"/>
        <v>124</v>
      </c>
      <c r="AE130" s="10">
        <f t="shared" si="52"/>
        <v>99999.00013</v>
      </c>
      <c r="AF130" s="10">
        <f t="shared" si="53"/>
        <v>99999.00013</v>
      </c>
      <c r="AG130" s="10">
        <f t="shared" si="54"/>
        <v>124</v>
      </c>
      <c r="AH130" s="10">
        <f t="shared" si="55"/>
        <v>124</v>
      </c>
    </row>
    <row r="131" spans="1:34" s="5" customFormat="1" ht="12.75">
      <c r="A131" s="5">
        <f t="shared" si="35"/>
        <v>999</v>
      </c>
      <c r="B131" s="5">
        <f t="shared" si="36"/>
        <v>999</v>
      </c>
      <c r="C131" s="5">
        <f t="shared" si="32"/>
        <v>999</v>
      </c>
      <c r="D131" s="5">
        <f t="shared" si="37"/>
        <v>999</v>
      </c>
      <c r="E131" s="41">
        <f t="shared" si="38"/>
        <v>999</v>
      </c>
      <c r="F131" s="42"/>
      <c r="G131" s="43"/>
      <c r="H131" s="44"/>
      <c r="I131" s="43"/>
      <c r="J131" s="44"/>
      <c r="K131" s="47"/>
      <c r="L131" s="45"/>
      <c r="M131" s="46">
        <f t="shared" si="33"/>
        <v>0</v>
      </c>
      <c r="N131" s="48">
        <f t="shared" si="57"/>
      </c>
      <c r="O131" s="9"/>
      <c r="P131" s="15">
        <f t="shared" si="39"/>
        <v>9999</v>
      </c>
      <c r="Q131" s="15">
        <f t="shared" si="40"/>
        <v>9999</v>
      </c>
      <c r="R131" s="15">
        <f t="shared" si="41"/>
        <v>9999</v>
      </c>
      <c r="S131" s="15">
        <f t="shared" si="42"/>
        <v>9999</v>
      </c>
      <c r="T131" s="16">
        <f t="shared" si="43"/>
        <v>1000</v>
      </c>
      <c r="U131" s="16">
        <f t="shared" si="44"/>
        <v>1000</v>
      </c>
      <c r="V131" s="16">
        <f t="shared" si="45"/>
        <v>1</v>
      </c>
      <c r="W131" s="10">
        <f t="shared" si="46"/>
        <v>99999</v>
      </c>
      <c r="X131" s="10">
        <f t="shared" si="47"/>
        <v>99999</v>
      </c>
      <c r="Y131" s="10">
        <f t="shared" si="48"/>
        <v>58</v>
      </c>
      <c r="Z131" s="10">
        <f t="shared" si="49"/>
        <v>52</v>
      </c>
      <c r="AA131" s="10">
        <f t="shared" si="56"/>
        <v>99999.000131</v>
      </c>
      <c r="AB131" s="10">
        <f t="shared" si="56"/>
        <v>99999.000131</v>
      </c>
      <c r="AC131" s="10">
        <f t="shared" si="50"/>
        <v>125</v>
      </c>
      <c r="AD131" s="10">
        <f t="shared" si="51"/>
        <v>125</v>
      </c>
      <c r="AE131" s="10">
        <f t="shared" si="52"/>
        <v>99999.000131</v>
      </c>
      <c r="AF131" s="10">
        <f t="shared" si="53"/>
        <v>99999.000131</v>
      </c>
      <c r="AG131" s="10">
        <f t="shared" si="54"/>
        <v>125</v>
      </c>
      <c r="AH131" s="10">
        <f t="shared" si="55"/>
        <v>125</v>
      </c>
    </row>
    <row r="132" spans="1:34" s="5" customFormat="1" ht="13.5" thickBot="1">
      <c r="A132" s="5">
        <f t="shared" si="35"/>
        <v>999</v>
      </c>
      <c r="B132" s="5">
        <f t="shared" si="36"/>
        <v>999</v>
      </c>
      <c r="C132" s="5">
        <f t="shared" si="32"/>
        <v>999</v>
      </c>
      <c r="D132" s="5">
        <f t="shared" si="37"/>
        <v>999</v>
      </c>
      <c r="E132" s="33">
        <f t="shared" si="38"/>
        <v>999</v>
      </c>
      <c r="F132" s="34"/>
      <c r="G132" s="35"/>
      <c r="H132" s="36"/>
      <c r="I132" s="35"/>
      <c r="J132" s="36"/>
      <c r="K132" s="37"/>
      <c r="L132" s="38"/>
      <c r="M132" s="39">
        <f t="shared" si="33"/>
        <v>0</v>
      </c>
      <c r="N132" s="40">
        <f t="shared" si="57"/>
      </c>
      <c r="O132" s="9"/>
      <c r="P132" s="15">
        <f t="shared" si="39"/>
        <v>9999</v>
      </c>
      <c r="Q132" s="15">
        <f t="shared" si="40"/>
        <v>9999</v>
      </c>
      <c r="R132" s="15">
        <f t="shared" si="41"/>
        <v>9999</v>
      </c>
      <c r="S132" s="15">
        <f t="shared" si="42"/>
        <v>9999</v>
      </c>
      <c r="T132" s="16">
        <f t="shared" si="43"/>
        <v>1000</v>
      </c>
      <c r="U132" s="16">
        <f t="shared" si="44"/>
        <v>1000</v>
      </c>
      <c r="V132" s="16">
        <f t="shared" si="45"/>
        <v>1</v>
      </c>
      <c r="W132" s="10">
        <f t="shared" si="46"/>
        <v>99999</v>
      </c>
      <c r="X132" s="10">
        <f t="shared" si="47"/>
        <v>99999</v>
      </c>
      <c r="Y132" s="10">
        <f t="shared" si="48"/>
        <v>58</v>
      </c>
      <c r="Z132" s="10">
        <f t="shared" si="49"/>
        <v>52</v>
      </c>
      <c r="AA132" s="10">
        <f t="shared" si="56"/>
        <v>99999.000132</v>
      </c>
      <c r="AB132" s="10">
        <f t="shared" si="56"/>
        <v>99999.000132</v>
      </c>
      <c r="AC132" s="10">
        <f t="shared" si="50"/>
        <v>126</v>
      </c>
      <c r="AD132" s="10">
        <f t="shared" si="51"/>
        <v>126</v>
      </c>
      <c r="AE132" s="10">
        <f t="shared" si="52"/>
        <v>99999.000132</v>
      </c>
      <c r="AF132" s="10">
        <f t="shared" si="53"/>
        <v>99999.000132</v>
      </c>
      <c r="AG132" s="10">
        <f t="shared" si="54"/>
        <v>126</v>
      </c>
      <c r="AH132" s="10">
        <f t="shared" si="55"/>
        <v>126</v>
      </c>
    </row>
    <row r="133" spans="1:34" s="5" customFormat="1" ht="12.75">
      <c r="A133" s="5">
        <f t="shared" si="35"/>
        <v>999</v>
      </c>
      <c r="B133" s="5">
        <f t="shared" si="36"/>
        <v>999</v>
      </c>
      <c r="C133" s="5">
        <f t="shared" si="32"/>
        <v>999</v>
      </c>
      <c r="D133" s="5">
        <f t="shared" si="37"/>
        <v>999</v>
      </c>
      <c r="E133" s="25">
        <f t="shared" si="38"/>
        <v>999</v>
      </c>
      <c r="F133" s="26"/>
      <c r="G133" s="27"/>
      <c r="H133" s="28"/>
      <c r="I133" s="27"/>
      <c r="J133" s="28"/>
      <c r="K133" s="29"/>
      <c r="L133" s="30"/>
      <c r="M133" s="31">
        <f t="shared" si="33"/>
        <v>0</v>
      </c>
      <c r="N133" s="32">
        <f t="shared" si="57"/>
      </c>
      <c r="O133" s="9"/>
      <c r="P133" s="15">
        <f t="shared" si="39"/>
        <v>9999</v>
      </c>
      <c r="Q133" s="15">
        <f t="shared" si="40"/>
        <v>9999</v>
      </c>
      <c r="R133" s="15">
        <f t="shared" si="41"/>
        <v>9999</v>
      </c>
      <c r="S133" s="15">
        <f t="shared" si="42"/>
        <v>9999</v>
      </c>
      <c r="T133" s="16">
        <f t="shared" si="43"/>
        <v>1000</v>
      </c>
      <c r="U133" s="16">
        <f t="shared" si="44"/>
        <v>1000</v>
      </c>
      <c r="V133" s="16">
        <f t="shared" si="45"/>
        <v>1</v>
      </c>
      <c r="W133" s="10">
        <f t="shared" si="46"/>
        <v>99999</v>
      </c>
      <c r="X133" s="10">
        <f t="shared" si="47"/>
        <v>99999</v>
      </c>
      <c r="Y133" s="10">
        <f t="shared" si="48"/>
        <v>58</v>
      </c>
      <c r="Z133" s="10">
        <f t="shared" si="49"/>
        <v>52</v>
      </c>
      <c r="AA133" s="10">
        <f t="shared" si="56"/>
        <v>99999.000133</v>
      </c>
      <c r="AB133" s="10">
        <f t="shared" si="56"/>
        <v>99999.000133</v>
      </c>
      <c r="AC133" s="10">
        <f t="shared" si="50"/>
        <v>127</v>
      </c>
      <c r="AD133" s="10">
        <f t="shared" si="51"/>
        <v>127</v>
      </c>
      <c r="AE133" s="10">
        <f t="shared" si="52"/>
        <v>99999.000133</v>
      </c>
      <c r="AF133" s="10">
        <f t="shared" si="53"/>
        <v>99999.000133</v>
      </c>
      <c r="AG133" s="10">
        <f t="shared" si="54"/>
        <v>127</v>
      </c>
      <c r="AH133" s="10">
        <f t="shared" si="55"/>
        <v>127</v>
      </c>
    </row>
    <row r="134" spans="1:34" s="5" customFormat="1" ht="12.75">
      <c r="A134" s="5">
        <f t="shared" si="35"/>
        <v>999</v>
      </c>
      <c r="B134" s="5">
        <f t="shared" si="36"/>
        <v>999</v>
      </c>
      <c r="C134" s="5">
        <f t="shared" si="32"/>
        <v>999</v>
      </c>
      <c r="D134" s="5">
        <f t="shared" si="37"/>
        <v>999</v>
      </c>
      <c r="E134" s="41">
        <f t="shared" si="38"/>
        <v>999</v>
      </c>
      <c r="F134" s="42"/>
      <c r="G134" s="43"/>
      <c r="H134" s="44"/>
      <c r="I134" s="43"/>
      <c r="J134" s="44"/>
      <c r="K134" s="47"/>
      <c r="L134" s="45"/>
      <c r="M134" s="46">
        <f t="shared" si="33"/>
        <v>0</v>
      </c>
      <c r="N134" s="48">
        <f t="shared" si="57"/>
      </c>
      <c r="O134" s="9"/>
      <c r="P134" s="15">
        <f t="shared" si="39"/>
        <v>9999</v>
      </c>
      <c r="Q134" s="15">
        <f t="shared" si="40"/>
        <v>9999</v>
      </c>
      <c r="R134" s="15">
        <f t="shared" si="41"/>
        <v>9999</v>
      </c>
      <c r="S134" s="15">
        <f t="shared" si="42"/>
        <v>9999</v>
      </c>
      <c r="T134" s="16">
        <f t="shared" si="43"/>
        <v>1000</v>
      </c>
      <c r="U134" s="16">
        <f t="shared" si="44"/>
        <v>1000</v>
      </c>
      <c r="V134" s="16">
        <f t="shared" si="45"/>
        <v>1</v>
      </c>
      <c r="W134" s="10">
        <f t="shared" si="46"/>
        <v>99999</v>
      </c>
      <c r="X134" s="10">
        <f t="shared" si="47"/>
        <v>99999</v>
      </c>
      <c r="Y134" s="10">
        <f t="shared" si="48"/>
        <v>58</v>
      </c>
      <c r="Z134" s="10">
        <f t="shared" si="49"/>
        <v>52</v>
      </c>
      <c r="AA134" s="10">
        <f t="shared" si="56"/>
        <v>99999.000134</v>
      </c>
      <c r="AB134" s="10">
        <f t="shared" si="56"/>
        <v>99999.000134</v>
      </c>
      <c r="AC134" s="10">
        <f t="shared" si="50"/>
        <v>128</v>
      </c>
      <c r="AD134" s="10">
        <f t="shared" si="51"/>
        <v>128</v>
      </c>
      <c r="AE134" s="10">
        <f t="shared" si="52"/>
        <v>99999.000134</v>
      </c>
      <c r="AF134" s="10">
        <f t="shared" si="53"/>
        <v>99999.000134</v>
      </c>
      <c r="AG134" s="10">
        <f t="shared" si="54"/>
        <v>128</v>
      </c>
      <c r="AH134" s="10">
        <f t="shared" si="55"/>
        <v>128</v>
      </c>
    </row>
    <row r="135" spans="1:34" s="5" customFormat="1" ht="13.5" thickBot="1">
      <c r="A135" s="5">
        <f t="shared" si="35"/>
        <v>999</v>
      </c>
      <c r="B135" s="5">
        <f t="shared" si="36"/>
        <v>999</v>
      </c>
      <c r="C135" s="5">
        <f aca="true" t="shared" si="58" ref="C135:C198">IF(N135="s",AG135,999)</f>
        <v>999</v>
      </c>
      <c r="D135" s="5">
        <f t="shared" si="37"/>
        <v>999</v>
      </c>
      <c r="E135" s="33">
        <f t="shared" si="38"/>
        <v>999</v>
      </c>
      <c r="F135" s="34"/>
      <c r="G135" s="35"/>
      <c r="H135" s="36"/>
      <c r="I135" s="35"/>
      <c r="J135" s="36"/>
      <c r="K135" s="37"/>
      <c r="L135" s="38"/>
      <c r="M135" s="39">
        <f aca="true" t="shared" si="59" ref="M135:M198">IF(AND(K135="NP",L135="NP"),"NP",IF(L135="NP",K135,IF(AND(K135="NP",L135=""),"NP",IF(K135="NP",L135,MIN(K135:L135)))))</f>
        <v>0</v>
      </c>
      <c r="N135" s="40">
        <f t="shared" si="57"/>
      </c>
      <c r="O135" s="9"/>
      <c r="P135" s="15">
        <f t="shared" si="39"/>
        <v>9999</v>
      </c>
      <c r="Q135" s="15">
        <f t="shared" si="40"/>
        <v>9999</v>
      </c>
      <c r="R135" s="15">
        <f t="shared" si="41"/>
        <v>9999</v>
      </c>
      <c r="S135" s="15">
        <f t="shared" si="42"/>
        <v>9999</v>
      </c>
      <c r="T135" s="16">
        <f t="shared" si="43"/>
        <v>1000</v>
      </c>
      <c r="U135" s="16">
        <f t="shared" si="44"/>
        <v>1000</v>
      </c>
      <c r="V135" s="16">
        <f t="shared" si="45"/>
        <v>1</v>
      </c>
      <c r="W135" s="10">
        <f t="shared" si="46"/>
        <v>99999</v>
      </c>
      <c r="X135" s="10">
        <f t="shared" si="47"/>
        <v>99999</v>
      </c>
      <c r="Y135" s="10">
        <f t="shared" si="48"/>
        <v>58</v>
      </c>
      <c r="Z135" s="10">
        <f t="shared" si="49"/>
        <v>52</v>
      </c>
      <c r="AA135" s="10">
        <f t="shared" si="56"/>
        <v>99999.000135</v>
      </c>
      <c r="AB135" s="10">
        <f t="shared" si="56"/>
        <v>99999.000135</v>
      </c>
      <c r="AC135" s="10">
        <f t="shared" si="50"/>
        <v>129</v>
      </c>
      <c r="AD135" s="10">
        <f t="shared" si="51"/>
        <v>129</v>
      </c>
      <c r="AE135" s="10">
        <f t="shared" si="52"/>
        <v>99999.000135</v>
      </c>
      <c r="AF135" s="10">
        <f t="shared" si="53"/>
        <v>99999.000135</v>
      </c>
      <c r="AG135" s="10">
        <f t="shared" si="54"/>
        <v>129</v>
      </c>
      <c r="AH135" s="10">
        <f t="shared" si="55"/>
        <v>129</v>
      </c>
    </row>
    <row r="136" spans="1:34" s="5" customFormat="1" ht="12.75">
      <c r="A136" s="5">
        <f aca="true" t="shared" si="60" ref="A136:A199">IF(N136="s",AC136,999)</f>
        <v>999</v>
      </c>
      <c r="B136" s="5">
        <f aca="true" t="shared" si="61" ref="B136:B199">IF(N136="m",AD136,999)</f>
        <v>999</v>
      </c>
      <c r="C136" s="5">
        <f t="shared" si="58"/>
        <v>999</v>
      </c>
      <c r="D136" s="5">
        <f aca="true" t="shared" si="62" ref="D136:D199">IF(N136="m",AH136,999)</f>
        <v>999</v>
      </c>
      <c r="E136" s="25">
        <f aca="true" t="shared" si="63" ref="E136:E199">IF(N136="s",Y136,IF(N136="m",Z136,999))</f>
        <v>999</v>
      </c>
      <c r="F136" s="26"/>
      <c r="G136" s="27"/>
      <c r="H136" s="28"/>
      <c r="I136" s="27"/>
      <c r="J136" s="28"/>
      <c r="K136" s="29"/>
      <c r="L136" s="30"/>
      <c r="M136" s="31">
        <f t="shared" si="59"/>
        <v>0</v>
      </c>
      <c r="N136" s="32">
        <f t="shared" si="57"/>
      </c>
      <c r="O136" s="9"/>
      <c r="P136" s="15">
        <f aca="true" t="shared" si="64" ref="P136:P199">IF(M136=0,9999,IF(M136="NP",999,M136))</f>
        <v>9999</v>
      </c>
      <c r="Q136" s="15">
        <f aca="true" t="shared" si="65" ref="Q136:Q199">IF(M136=0,9999,IF(M136="NP",999,IF(OR(K136="NP",L136="NP"),MIN(K136:L136)+500,K136+L136)))</f>
        <v>9999</v>
      </c>
      <c r="R136" s="15">
        <f aca="true" t="shared" si="66" ref="R136:R199">IF(N136="s",P136,9999)</f>
        <v>9999</v>
      </c>
      <c r="S136" s="15">
        <f aca="true" t="shared" si="67" ref="S136:S199">IF(N136="m",P136,9999)</f>
        <v>9999</v>
      </c>
      <c r="T136" s="16">
        <f aca="true" t="shared" si="68" ref="T136:T199">RANK(R136,$R$7:$R$206,1)*1000</f>
        <v>1000</v>
      </c>
      <c r="U136" s="16">
        <f aca="true" t="shared" si="69" ref="U136:U199">RANK(S136,$S$7:$S$206,1)*1000</f>
        <v>1000</v>
      </c>
      <c r="V136" s="16">
        <f aca="true" t="shared" si="70" ref="V136:V199">RANK(Q136,$Q$7:$Q$206,1)</f>
        <v>1</v>
      </c>
      <c r="W136" s="10">
        <f aca="true" t="shared" si="71" ref="W136:W199">IF(N136="s",V136+T136,99999)</f>
        <v>99999</v>
      </c>
      <c r="X136" s="10">
        <f aca="true" t="shared" si="72" ref="X136:X199">IF(N136="m",V136+U136,99999)</f>
        <v>99999</v>
      </c>
      <c r="Y136" s="10">
        <f aca="true" t="shared" si="73" ref="Y136:Y199">RANK(W136,$W$7:$W$206,1)</f>
        <v>58</v>
      </c>
      <c r="Z136" s="10">
        <f aca="true" t="shared" si="74" ref="Z136:Z199">RANK(X136,$X$7:$X$206,1)</f>
        <v>52</v>
      </c>
      <c r="AA136" s="10">
        <f t="shared" si="56"/>
        <v>99999.000136</v>
      </c>
      <c r="AB136" s="10">
        <f t="shared" si="56"/>
        <v>99999.000136</v>
      </c>
      <c r="AC136" s="10">
        <f aca="true" t="shared" si="75" ref="AC136:AC199">RANK(AA136,$AA$7:$AA$206,1)</f>
        <v>130</v>
      </c>
      <c r="AD136" s="10">
        <f aca="true" t="shared" si="76" ref="AD136:AD199">RANK(AB136,$AB$7:$AB$206,1)</f>
        <v>130</v>
      </c>
      <c r="AE136" s="10">
        <f aca="true" t="shared" si="77" ref="AE136:AE199">IF(OR(O136="d",O136="x"),999999,W136+ROW()*0.000001)</f>
        <v>99999.000136</v>
      </c>
      <c r="AF136" s="10">
        <f aca="true" t="shared" si="78" ref="AF136:AF199">IF(OR(O136="m",O136="x"),999999,X136+ROW()*0.000001)</f>
        <v>99999.000136</v>
      </c>
      <c r="AG136" s="10">
        <f aca="true" t="shared" si="79" ref="AG136:AG199">RANK(AE136,$AE$7:$AE$206,1)</f>
        <v>130</v>
      </c>
      <c r="AH136" s="10">
        <f aca="true" t="shared" si="80" ref="AH136:AH199">RANK(AF136,$AF$7:$AF$206,1)</f>
        <v>130</v>
      </c>
    </row>
    <row r="137" spans="1:34" s="5" customFormat="1" ht="12.75">
      <c r="A137" s="5">
        <f t="shared" si="60"/>
        <v>999</v>
      </c>
      <c r="B137" s="5">
        <f t="shared" si="61"/>
        <v>999</v>
      </c>
      <c r="C137" s="5">
        <f t="shared" si="58"/>
        <v>999</v>
      </c>
      <c r="D137" s="5">
        <f t="shared" si="62"/>
        <v>999</v>
      </c>
      <c r="E137" s="41">
        <f t="shared" si="63"/>
        <v>999</v>
      </c>
      <c r="F137" s="42"/>
      <c r="G137" s="43"/>
      <c r="H137" s="44"/>
      <c r="I137" s="43"/>
      <c r="J137" s="44"/>
      <c r="K137" s="47"/>
      <c r="L137" s="45"/>
      <c r="M137" s="46">
        <f t="shared" si="59"/>
        <v>0</v>
      </c>
      <c r="N137" s="48">
        <f t="shared" si="57"/>
      </c>
      <c r="O137" s="9"/>
      <c r="P137" s="15">
        <f t="shared" si="64"/>
        <v>9999</v>
      </c>
      <c r="Q137" s="15">
        <f t="shared" si="65"/>
        <v>9999</v>
      </c>
      <c r="R137" s="15">
        <f t="shared" si="66"/>
        <v>9999</v>
      </c>
      <c r="S137" s="15">
        <f t="shared" si="67"/>
        <v>9999</v>
      </c>
      <c r="T137" s="16">
        <f t="shared" si="68"/>
        <v>1000</v>
      </c>
      <c r="U137" s="16">
        <f t="shared" si="69"/>
        <v>1000</v>
      </c>
      <c r="V137" s="16">
        <f t="shared" si="70"/>
        <v>1</v>
      </c>
      <c r="W137" s="10">
        <f t="shared" si="71"/>
        <v>99999</v>
      </c>
      <c r="X137" s="10">
        <f t="shared" si="72"/>
        <v>99999</v>
      </c>
      <c r="Y137" s="10">
        <f t="shared" si="73"/>
        <v>58</v>
      </c>
      <c r="Z137" s="10">
        <f t="shared" si="74"/>
        <v>52</v>
      </c>
      <c r="AA137" s="10">
        <f t="shared" si="56"/>
        <v>99999.000137</v>
      </c>
      <c r="AB137" s="10">
        <f t="shared" si="56"/>
        <v>99999.000137</v>
      </c>
      <c r="AC137" s="10">
        <f t="shared" si="75"/>
        <v>131</v>
      </c>
      <c r="AD137" s="10">
        <f t="shared" si="76"/>
        <v>131</v>
      </c>
      <c r="AE137" s="10">
        <f t="shared" si="77"/>
        <v>99999.000137</v>
      </c>
      <c r="AF137" s="10">
        <f t="shared" si="78"/>
        <v>99999.000137</v>
      </c>
      <c r="AG137" s="10">
        <f t="shared" si="79"/>
        <v>131</v>
      </c>
      <c r="AH137" s="10">
        <f t="shared" si="80"/>
        <v>131</v>
      </c>
    </row>
    <row r="138" spans="1:34" s="5" customFormat="1" ht="13.5" thickBot="1">
      <c r="A138" s="5">
        <f t="shared" si="60"/>
        <v>999</v>
      </c>
      <c r="B138" s="5">
        <f t="shared" si="61"/>
        <v>999</v>
      </c>
      <c r="C138" s="5">
        <f t="shared" si="58"/>
        <v>999</v>
      </c>
      <c r="D138" s="5">
        <f t="shared" si="62"/>
        <v>999</v>
      </c>
      <c r="E138" s="33">
        <f t="shared" si="63"/>
        <v>999</v>
      </c>
      <c r="F138" s="34"/>
      <c r="G138" s="35"/>
      <c r="H138" s="36"/>
      <c r="I138" s="35"/>
      <c r="J138" s="36"/>
      <c r="K138" s="37"/>
      <c r="L138" s="38"/>
      <c r="M138" s="39">
        <f t="shared" si="59"/>
        <v>0</v>
      </c>
      <c r="N138" s="40">
        <f t="shared" si="57"/>
      </c>
      <c r="O138" s="9"/>
      <c r="P138" s="15">
        <f t="shared" si="64"/>
        <v>9999</v>
      </c>
      <c r="Q138" s="15">
        <f t="shared" si="65"/>
        <v>9999</v>
      </c>
      <c r="R138" s="15">
        <f t="shared" si="66"/>
        <v>9999</v>
      </c>
      <c r="S138" s="15">
        <f t="shared" si="67"/>
        <v>9999</v>
      </c>
      <c r="T138" s="16">
        <f t="shared" si="68"/>
        <v>1000</v>
      </c>
      <c r="U138" s="16">
        <f t="shared" si="69"/>
        <v>1000</v>
      </c>
      <c r="V138" s="16">
        <f t="shared" si="70"/>
        <v>1</v>
      </c>
      <c r="W138" s="10">
        <f t="shared" si="71"/>
        <v>99999</v>
      </c>
      <c r="X138" s="10">
        <f t="shared" si="72"/>
        <v>99999</v>
      </c>
      <c r="Y138" s="10">
        <f t="shared" si="73"/>
        <v>58</v>
      </c>
      <c r="Z138" s="10">
        <f t="shared" si="74"/>
        <v>52</v>
      </c>
      <c r="AA138" s="10">
        <f t="shared" si="56"/>
        <v>99999.000138</v>
      </c>
      <c r="AB138" s="10">
        <f t="shared" si="56"/>
        <v>99999.000138</v>
      </c>
      <c r="AC138" s="10">
        <f t="shared" si="75"/>
        <v>132</v>
      </c>
      <c r="AD138" s="10">
        <f t="shared" si="76"/>
        <v>132</v>
      </c>
      <c r="AE138" s="10">
        <f t="shared" si="77"/>
        <v>99999.000138</v>
      </c>
      <c r="AF138" s="10">
        <f t="shared" si="78"/>
        <v>99999.000138</v>
      </c>
      <c r="AG138" s="10">
        <f t="shared" si="79"/>
        <v>132</v>
      </c>
      <c r="AH138" s="10">
        <f t="shared" si="80"/>
        <v>132</v>
      </c>
    </row>
    <row r="139" spans="1:34" s="5" customFormat="1" ht="12.75">
      <c r="A139" s="5">
        <f t="shared" si="60"/>
        <v>999</v>
      </c>
      <c r="B139" s="5">
        <f t="shared" si="61"/>
        <v>999</v>
      </c>
      <c r="C139" s="5">
        <f t="shared" si="58"/>
        <v>999</v>
      </c>
      <c r="D139" s="5">
        <f t="shared" si="62"/>
        <v>999</v>
      </c>
      <c r="E139" s="25">
        <f t="shared" si="63"/>
        <v>999</v>
      </c>
      <c r="F139" s="26"/>
      <c r="G139" s="27"/>
      <c r="H139" s="28"/>
      <c r="I139" s="27"/>
      <c r="J139" s="28"/>
      <c r="K139" s="29"/>
      <c r="L139" s="30"/>
      <c r="M139" s="31">
        <f t="shared" si="59"/>
        <v>0</v>
      </c>
      <c r="N139" s="32">
        <f t="shared" si="57"/>
      </c>
      <c r="O139" s="9"/>
      <c r="P139" s="15">
        <f t="shared" si="64"/>
        <v>9999</v>
      </c>
      <c r="Q139" s="15">
        <f t="shared" si="65"/>
        <v>9999</v>
      </c>
      <c r="R139" s="15">
        <f t="shared" si="66"/>
        <v>9999</v>
      </c>
      <c r="S139" s="15">
        <f t="shared" si="67"/>
        <v>9999</v>
      </c>
      <c r="T139" s="16">
        <f t="shared" si="68"/>
        <v>1000</v>
      </c>
      <c r="U139" s="16">
        <f t="shared" si="69"/>
        <v>1000</v>
      </c>
      <c r="V139" s="16">
        <f t="shared" si="70"/>
        <v>1</v>
      </c>
      <c r="W139" s="10">
        <f t="shared" si="71"/>
        <v>99999</v>
      </c>
      <c r="X139" s="10">
        <f t="shared" si="72"/>
        <v>99999</v>
      </c>
      <c r="Y139" s="10">
        <f t="shared" si="73"/>
        <v>58</v>
      </c>
      <c r="Z139" s="10">
        <f t="shared" si="74"/>
        <v>52</v>
      </c>
      <c r="AA139" s="10">
        <f t="shared" si="56"/>
        <v>99999.000139</v>
      </c>
      <c r="AB139" s="10">
        <f t="shared" si="56"/>
        <v>99999.000139</v>
      </c>
      <c r="AC139" s="10">
        <f t="shared" si="75"/>
        <v>133</v>
      </c>
      <c r="AD139" s="10">
        <f t="shared" si="76"/>
        <v>133</v>
      </c>
      <c r="AE139" s="10">
        <f t="shared" si="77"/>
        <v>99999.000139</v>
      </c>
      <c r="AF139" s="10">
        <f t="shared" si="78"/>
        <v>99999.000139</v>
      </c>
      <c r="AG139" s="10">
        <f t="shared" si="79"/>
        <v>133</v>
      </c>
      <c r="AH139" s="10">
        <f t="shared" si="80"/>
        <v>133</v>
      </c>
    </row>
    <row r="140" spans="1:34" s="5" customFormat="1" ht="12.75">
      <c r="A140" s="5">
        <f t="shared" si="60"/>
        <v>999</v>
      </c>
      <c r="B140" s="5">
        <f t="shared" si="61"/>
        <v>999</v>
      </c>
      <c r="C140" s="5">
        <f t="shared" si="58"/>
        <v>999</v>
      </c>
      <c r="D140" s="5">
        <f t="shared" si="62"/>
        <v>999</v>
      </c>
      <c r="E140" s="41">
        <f t="shared" si="63"/>
        <v>999</v>
      </c>
      <c r="F140" s="42"/>
      <c r="G140" s="43"/>
      <c r="H140" s="44"/>
      <c r="I140" s="43"/>
      <c r="J140" s="44"/>
      <c r="K140" s="47"/>
      <c r="L140" s="45"/>
      <c r="M140" s="46">
        <f t="shared" si="59"/>
        <v>0</v>
      </c>
      <c r="N140" s="48">
        <f t="shared" si="57"/>
      </c>
      <c r="O140" s="9"/>
      <c r="P140" s="15">
        <f t="shared" si="64"/>
        <v>9999</v>
      </c>
      <c r="Q140" s="15">
        <f t="shared" si="65"/>
        <v>9999</v>
      </c>
      <c r="R140" s="15">
        <f t="shared" si="66"/>
        <v>9999</v>
      </c>
      <c r="S140" s="15">
        <f t="shared" si="67"/>
        <v>9999</v>
      </c>
      <c r="T140" s="16">
        <f t="shared" si="68"/>
        <v>1000</v>
      </c>
      <c r="U140" s="16">
        <f t="shared" si="69"/>
        <v>1000</v>
      </c>
      <c r="V140" s="16">
        <f t="shared" si="70"/>
        <v>1</v>
      </c>
      <c r="W140" s="10">
        <f t="shared" si="71"/>
        <v>99999</v>
      </c>
      <c r="X140" s="10">
        <f t="shared" si="72"/>
        <v>99999</v>
      </c>
      <c r="Y140" s="10">
        <f t="shared" si="73"/>
        <v>58</v>
      </c>
      <c r="Z140" s="10">
        <f t="shared" si="74"/>
        <v>52</v>
      </c>
      <c r="AA140" s="10">
        <f t="shared" si="56"/>
        <v>99999.00014</v>
      </c>
      <c r="AB140" s="10">
        <f t="shared" si="56"/>
        <v>99999.00014</v>
      </c>
      <c r="AC140" s="10">
        <f t="shared" si="75"/>
        <v>134</v>
      </c>
      <c r="AD140" s="10">
        <f t="shared" si="76"/>
        <v>134</v>
      </c>
      <c r="AE140" s="10">
        <f t="shared" si="77"/>
        <v>99999.00014</v>
      </c>
      <c r="AF140" s="10">
        <f t="shared" si="78"/>
        <v>99999.00014</v>
      </c>
      <c r="AG140" s="10">
        <f t="shared" si="79"/>
        <v>134</v>
      </c>
      <c r="AH140" s="10">
        <f t="shared" si="80"/>
        <v>134</v>
      </c>
    </row>
    <row r="141" spans="1:34" s="5" customFormat="1" ht="13.5" thickBot="1">
      <c r="A141" s="5">
        <f t="shared" si="60"/>
        <v>999</v>
      </c>
      <c r="B141" s="5">
        <f t="shared" si="61"/>
        <v>999</v>
      </c>
      <c r="C141" s="5">
        <f t="shared" si="58"/>
        <v>999</v>
      </c>
      <c r="D141" s="5">
        <f t="shared" si="62"/>
        <v>999</v>
      </c>
      <c r="E141" s="33">
        <f t="shared" si="63"/>
        <v>999</v>
      </c>
      <c r="F141" s="34"/>
      <c r="G141" s="35"/>
      <c r="H141" s="36"/>
      <c r="I141" s="35"/>
      <c r="J141" s="36"/>
      <c r="K141" s="37"/>
      <c r="L141" s="38"/>
      <c r="M141" s="39">
        <f t="shared" si="59"/>
        <v>0</v>
      </c>
      <c r="N141" s="40">
        <f t="shared" si="57"/>
      </c>
      <c r="O141" s="9"/>
      <c r="P141" s="15">
        <f t="shared" si="64"/>
        <v>9999</v>
      </c>
      <c r="Q141" s="15">
        <f t="shared" si="65"/>
        <v>9999</v>
      </c>
      <c r="R141" s="15">
        <f t="shared" si="66"/>
        <v>9999</v>
      </c>
      <c r="S141" s="15">
        <f t="shared" si="67"/>
        <v>9999</v>
      </c>
      <c r="T141" s="16">
        <f t="shared" si="68"/>
        <v>1000</v>
      </c>
      <c r="U141" s="16">
        <f t="shared" si="69"/>
        <v>1000</v>
      </c>
      <c r="V141" s="16">
        <f t="shared" si="70"/>
        <v>1</v>
      </c>
      <c r="W141" s="10">
        <f t="shared" si="71"/>
        <v>99999</v>
      </c>
      <c r="X141" s="10">
        <f t="shared" si="72"/>
        <v>99999</v>
      </c>
      <c r="Y141" s="10">
        <f t="shared" si="73"/>
        <v>58</v>
      </c>
      <c r="Z141" s="10">
        <f t="shared" si="74"/>
        <v>52</v>
      </c>
      <c r="AA141" s="10">
        <f t="shared" si="56"/>
        <v>99999.000141</v>
      </c>
      <c r="AB141" s="10">
        <f t="shared" si="56"/>
        <v>99999.000141</v>
      </c>
      <c r="AC141" s="10">
        <f t="shared" si="75"/>
        <v>135</v>
      </c>
      <c r="AD141" s="10">
        <f t="shared" si="76"/>
        <v>135</v>
      </c>
      <c r="AE141" s="10">
        <f t="shared" si="77"/>
        <v>99999.000141</v>
      </c>
      <c r="AF141" s="10">
        <f t="shared" si="78"/>
        <v>99999.000141</v>
      </c>
      <c r="AG141" s="10">
        <f t="shared" si="79"/>
        <v>135</v>
      </c>
      <c r="AH141" s="10">
        <f t="shared" si="80"/>
        <v>135</v>
      </c>
    </row>
    <row r="142" spans="1:34" s="5" customFormat="1" ht="12.75">
      <c r="A142" s="5">
        <f t="shared" si="60"/>
        <v>999</v>
      </c>
      <c r="B142" s="5">
        <f t="shared" si="61"/>
        <v>999</v>
      </c>
      <c r="C142" s="5">
        <f t="shared" si="58"/>
        <v>999</v>
      </c>
      <c r="D142" s="5">
        <f t="shared" si="62"/>
        <v>999</v>
      </c>
      <c r="E142" s="25">
        <f t="shared" si="63"/>
        <v>999</v>
      </c>
      <c r="F142" s="26"/>
      <c r="G142" s="27"/>
      <c r="H142" s="28"/>
      <c r="I142" s="27"/>
      <c r="J142" s="28"/>
      <c r="K142" s="29"/>
      <c r="L142" s="30"/>
      <c r="M142" s="31">
        <f t="shared" si="59"/>
        <v>0</v>
      </c>
      <c r="N142" s="32">
        <f t="shared" si="57"/>
      </c>
      <c r="O142" s="9"/>
      <c r="P142" s="15">
        <f t="shared" si="64"/>
        <v>9999</v>
      </c>
      <c r="Q142" s="15">
        <f t="shared" si="65"/>
        <v>9999</v>
      </c>
      <c r="R142" s="15">
        <f t="shared" si="66"/>
        <v>9999</v>
      </c>
      <c r="S142" s="15">
        <f t="shared" si="67"/>
        <v>9999</v>
      </c>
      <c r="T142" s="16">
        <f t="shared" si="68"/>
        <v>1000</v>
      </c>
      <c r="U142" s="16">
        <f t="shared" si="69"/>
        <v>1000</v>
      </c>
      <c r="V142" s="16">
        <f t="shared" si="70"/>
        <v>1</v>
      </c>
      <c r="W142" s="10">
        <f t="shared" si="71"/>
        <v>99999</v>
      </c>
      <c r="X142" s="10">
        <f t="shared" si="72"/>
        <v>99999</v>
      </c>
      <c r="Y142" s="10">
        <f t="shared" si="73"/>
        <v>58</v>
      </c>
      <c r="Z142" s="10">
        <f t="shared" si="74"/>
        <v>52</v>
      </c>
      <c r="AA142" s="10">
        <f t="shared" si="56"/>
        <v>99999.000142</v>
      </c>
      <c r="AB142" s="10">
        <f t="shared" si="56"/>
        <v>99999.000142</v>
      </c>
      <c r="AC142" s="10">
        <f t="shared" si="75"/>
        <v>136</v>
      </c>
      <c r="AD142" s="10">
        <f t="shared" si="76"/>
        <v>136</v>
      </c>
      <c r="AE142" s="10">
        <f t="shared" si="77"/>
        <v>99999.000142</v>
      </c>
      <c r="AF142" s="10">
        <f t="shared" si="78"/>
        <v>99999.000142</v>
      </c>
      <c r="AG142" s="10">
        <f t="shared" si="79"/>
        <v>136</v>
      </c>
      <c r="AH142" s="10">
        <f t="shared" si="80"/>
        <v>136</v>
      </c>
    </row>
    <row r="143" spans="1:34" s="5" customFormat="1" ht="12.75">
      <c r="A143" s="5">
        <f t="shared" si="60"/>
        <v>999</v>
      </c>
      <c r="B143" s="5">
        <f t="shared" si="61"/>
        <v>999</v>
      </c>
      <c r="C143" s="5">
        <f t="shared" si="58"/>
        <v>999</v>
      </c>
      <c r="D143" s="5">
        <f t="shared" si="62"/>
        <v>999</v>
      </c>
      <c r="E143" s="41">
        <f t="shared" si="63"/>
        <v>999</v>
      </c>
      <c r="F143" s="42"/>
      <c r="G143" s="43"/>
      <c r="H143" s="44"/>
      <c r="I143" s="43"/>
      <c r="J143" s="44"/>
      <c r="K143" s="47"/>
      <c r="L143" s="45"/>
      <c r="M143" s="46">
        <f t="shared" si="59"/>
        <v>0</v>
      </c>
      <c r="N143" s="48">
        <f t="shared" si="57"/>
      </c>
      <c r="O143" s="9"/>
      <c r="P143" s="15">
        <f t="shared" si="64"/>
        <v>9999</v>
      </c>
      <c r="Q143" s="15">
        <f t="shared" si="65"/>
        <v>9999</v>
      </c>
      <c r="R143" s="15">
        <f t="shared" si="66"/>
        <v>9999</v>
      </c>
      <c r="S143" s="15">
        <f t="shared" si="67"/>
        <v>9999</v>
      </c>
      <c r="T143" s="16">
        <f t="shared" si="68"/>
        <v>1000</v>
      </c>
      <c r="U143" s="16">
        <f t="shared" si="69"/>
        <v>1000</v>
      </c>
      <c r="V143" s="16">
        <f t="shared" si="70"/>
        <v>1</v>
      </c>
      <c r="W143" s="10">
        <f t="shared" si="71"/>
        <v>99999</v>
      </c>
      <c r="X143" s="10">
        <f t="shared" si="72"/>
        <v>99999</v>
      </c>
      <c r="Y143" s="10">
        <f t="shared" si="73"/>
        <v>58</v>
      </c>
      <c r="Z143" s="10">
        <f t="shared" si="74"/>
        <v>52</v>
      </c>
      <c r="AA143" s="10">
        <f t="shared" si="56"/>
        <v>99999.000143</v>
      </c>
      <c r="AB143" s="10">
        <f t="shared" si="56"/>
        <v>99999.000143</v>
      </c>
      <c r="AC143" s="10">
        <f t="shared" si="75"/>
        <v>137</v>
      </c>
      <c r="AD143" s="10">
        <f t="shared" si="76"/>
        <v>137</v>
      </c>
      <c r="AE143" s="10">
        <f t="shared" si="77"/>
        <v>99999.000143</v>
      </c>
      <c r="AF143" s="10">
        <f t="shared" si="78"/>
        <v>99999.000143</v>
      </c>
      <c r="AG143" s="10">
        <f t="shared" si="79"/>
        <v>137</v>
      </c>
      <c r="AH143" s="10">
        <f t="shared" si="80"/>
        <v>137</v>
      </c>
    </row>
    <row r="144" spans="1:34" s="5" customFormat="1" ht="13.5" thickBot="1">
      <c r="A144" s="5">
        <f t="shared" si="60"/>
        <v>999</v>
      </c>
      <c r="B144" s="5">
        <f t="shared" si="61"/>
        <v>999</v>
      </c>
      <c r="C144" s="5">
        <f t="shared" si="58"/>
        <v>999</v>
      </c>
      <c r="D144" s="5">
        <f t="shared" si="62"/>
        <v>999</v>
      </c>
      <c r="E144" s="33">
        <f t="shared" si="63"/>
        <v>999</v>
      </c>
      <c r="F144" s="34"/>
      <c r="G144" s="35"/>
      <c r="H144" s="36"/>
      <c r="I144" s="35"/>
      <c r="J144" s="36"/>
      <c r="K144" s="37"/>
      <c r="L144" s="38"/>
      <c r="M144" s="39">
        <f t="shared" si="59"/>
        <v>0</v>
      </c>
      <c r="N144" s="40">
        <f t="shared" si="57"/>
      </c>
      <c r="O144" s="9"/>
      <c r="P144" s="15">
        <f t="shared" si="64"/>
        <v>9999</v>
      </c>
      <c r="Q144" s="15">
        <f t="shared" si="65"/>
        <v>9999</v>
      </c>
      <c r="R144" s="15">
        <f t="shared" si="66"/>
        <v>9999</v>
      </c>
      <c r="S144" s="15">
        <f t="shared" si="67"/>
        <v>9999</v>
      </c>
      <c r="T144" s="16">
        <f t="shared" si="68"/>
        <v>1000</v>
      </c>
      <c r="U144" s="16">
        <f t="shared" si="69"/>
        <v>1000</v>
      </c>
      <c r="V144" s="16">
        <f t="shared" si="70"/>
        <v>1</v>
      </c>
      <c r="W144" s="10">
        <f t="shared" si="71"/>
        <v>99999</v>
      </c>
      <c r="X144" s="10">
        <f t="shared" si="72"/>
        <v>99999</v>
      </c>
      <c r="Y144" s="10">
        <f t="shared" si="73"/>
        <v>58</v>
      </c>
      <c r="Z144" s="10">
        <f t="shared" si="74"/>
        <v>52</v>
      </c>
      <c r="AA144" s="10">
        <f t="shared" si="56"/>
        <v>99999.000144</v>
      </c>
      <c r="AB144" s="10">
        <f t="shared" si="56"/>
        <v>99999.000144</v>
      </c>
      <c r="AC144" s="10">
        <f t="shared" si="75"/>
        <v>138</v>
      </c>
      <c r="AD144" s="10">
        <f t="shared" si="76"/>
        <v>138</v>
      </c>
      <c r="AE144" s="10">
        <f t="shared" si="77"/>
        <v>99999.000144</v>
      </c>
      <c r="AF144" s="10">
        <f t="shared" si="78"/>
        <v>99999.000144</v>
      </c>
      <c r="AG144" s="10">
        <f t="shared" si="79"/>
        <v>138</v>
      </c>
      <c r="AH144" s="10">
        <f t="shared" si="80"/>
        <v>138</v>
      </c>
    </row>
    <row r="145" spans="1:34" s="5" customFormat="1" ht="12.75">
      <c r="A145" s="5">
        <f t="shared" si="60"/>
        <v>999</v>
      </c>
      <c r="B145" s="5">
        <f t="shared" si="61"/>
        <v>999</v>
      </c>
      <c r="C145" s="5">
        <f t="shared" si="58"/>
        <v>999</v>
      </c>
      <c r="D145" s="5">
        <f t="shared" si="62"/>
        <v>999</v>
      </c>
      <c r="E145" s="25">
        <f t="shared" si="63"/>
        <v>999</v>
      </c>
      <c r="F145" s="26"/>
      <c r="G145" s="27"/>
      <c r="H145" s="28"/>
      <c r="I145" s="27"/>
      <c r="J145" s="28"/>
      <c r="K145" s="29"/>
      <c r="L145" s="30"/>
      <c r="M145" s="31">
        <f t="shared" si="59"/>
        <v>0</v>
      </c>
      <c r="N145" s="32">
        <f t="shared" si="57"/>
      </c>
      <c r="O145" s="9"/>
      <c r="P145" s="15">
        <f t="shared" si="64"/>
        <v>9999</v>
      </c>
      <c r="Q145" s="15">
        <f t="shared" si="65"/>
        <v>9999</v>
      </c>
      <c r="R145" s="15">
        <f t="shared" si="66"/>
        <v>9999</v>
      </c>
      <c r="S145" s="15">
        <f t="shared" si="67"/>
        <v>9999</v>
      </c>
      <c r="T145" s="16">
        <f t="shared" si="68"/>
        <v>1000</v>
      </c>
      <c r="U145" s="16">
        <f t="shared" si="69"/>
        <v>1000</v>
      </c>
      <c r="V145" s="16">
        <f t="shared" si="70"/>
        <v>1</v>
      </c>
      <c r="W145" s="10">
        <f t="shared" si="71"/>
        <v>99999</v>
      </c>
      <c r="X145" s="10">
        <f t="shared" si="72"/>
        <v>99999</v>
      </c>
      <c r="Y145" s="10">
        <f t="shared" si="73"/>
        <v>58</v>
      </c>
      <c r="Z145" s="10">
        <f t="shared" si="74"/>
        <v>52</v>
      </c>
      <c r="AA145" s="10">
        <f t="shared" si="56"/>
        <v>99999.000145</v>
      </c>
      <c r="AB145" s="10">
        <f t="shared" si="56"/>
        <v>99999.000145</v>
      </c>
      <c r="AC145" s="10">
        <f t="shared" si="75"/>
        <v>139</v>
      </c>
      <c r="AD145" s="10">
        <f t="shared" si="76"/>
        <v>139</v>
      </c>
      <c r="AE145" s="10">
        <f t="shared" si="77"/>
        <v>99999.000145</v>
      </c>
      <c r="AF145" s="10">
        <f t="shared" si="78"/>
        <v>99999.000145</v>
      </c>
      <c r="AG145" s="10">
        <f t="shared" si="79"/>
        <v>139</v>
      </c>
      <c r="AH145" s="10">
        <f t="shared" si="80"/>
        <v>139</v>
      </c>
    </row>
    <row r="146" spans="1:34" s="5" customFormat="1" ht="12.75">
      <c r="A146" s="5">
        <f t="shared" si="60"/>
        <v>999</v>
      </c>
      <c r="B146" s="5">
        <f t="shared" si="61"/>
        <v>999</v>
      </c>
      <c r="C146" s="5">
        <f t="shared" si="58"/>
        <v>999</v>
      </c>
      <c r="D146" s="5">
        <f t="shared" si="62"/>
        <v>999</v>
      </c>
      <c r="E146" s="41">
        <f t="shared" si="63"/>
        <v>999</v>
      </c>
      <c r="F146" s="42"/>
      <c r="G146" s="43"/>
      <c r="H146" s="44"/>
      <c r="I146" s="43"/>
      <c r="J146" s="44"/>
      <c r="K146" s="47"/>
      <c r="L146" s="45"/>
      <c r="M146" s="46">
        <f t="shared" si="59"/>
        <v>0</v>
      </c>
      <c r="N146" s="48">
        <f t="shared" si="57"/>
      </c>
      <c r="O146" s="9"/>
      <c r="P146" s="15">
        <f t="shared" si="64"/>
        <v>9999</v>
      </c>
      <c r="Q146" s="15">
        <f t="shared" si="65"/>
        <v>9999</v>
      </c>
      <c r="R146" s="15">
        <f t="shared" si="66"/>
        <v>9999</v>
      </c>
      <c r="S146" s="15">
        <f t="shared" si="67"/>
        <v>9999</v>
      </c>
      <c r="T146" s="16">
        <f t="shared" si="68"/>
        <v>1000</v>
      </c>
      <c r="U146" s="16">
        <f t="shared" si="69"/>
        <v>1000</v>
      </c>
      <c r="V146" s="16">
        <f t="shared" si="70"/>
        <v>1</v>
      </c>
      <c r="W146" s="10">
        <f t="shared" si="71"/>
        <v>99999</v>
      </c>
      <c r="X146" s="10">
        <f t="shared" si="72"/>
        <v>99999</v>
      </c>
      <c r="Y146" s="10">
        <f t="shared" si="73"/>
        <v>58</v>
      </c>
      <c r="Z146" s="10">
        <f t="shared" si="74"/>
        <v>52</v>
      </c>
      <c r="AA146" s="10">
        <f t="shared" si="56"/>
        <v>99999.000146</v>
      </c>
      <c r="AB146" s="10">
        <f t="shared" si="56"/>
        <v>99999.000146</v>
      </c>
      <c r="AC146" s="10">
        <f t="shared" si="75"/>
        <v>140</v>
      </c>
      <c r="AD146" s="10">
        <f t="shared" si="76"/>
        <v>140</v>
      </c>
      <c r="AE146" s="10">
        <f t="shared" si="77"/>
        <v>99999.000146</v>
      </c>
      <c r="AF146" s="10">
        <f t="shared" si="78"/>
        <v>99999.000146</v>
      </c>
      <c r="AG146" s="10">
        <f t="shared" si="79"/>
        <v>140</v>
      </c>
      <c r="AH146" s="10">
        <f t="shared" si="80"/>
        <v>140</v>
      </c>
    </row>
    <row r="147" spans="1:34" s="5" customFormat="1" ht="13.5" thickBot="1">
      <c r="A147" s="5">
        <f t="shared" si="60"/>
        <v>999</v>
      </c>
      <c r="B147" s="5">
        <f t="shared" si="61"/>
        <v>999</v>
      </c>
      <c r="C147" s="5">
        <f t="shared" si="58"/>
        <v>999</v>
      </c>
      <c r="D147" s="5">
        <f t="shared" si="62"/>
        <v>999</v>
      </c>
      <c r="E147" s="33">
        <f t="shared" si="63"/>
        <v>999</v>
      </c>
      <c r="F147" s="34"/>
      <c r="G147" s="35"/>
      <c r="H147" s="36"/>
      <c r="I147" s="35"/>
      <c r="J147" s="36"/>
      <c r="K147" s="37"/>
      <c r="L147" s="38"/>
      <c r="M147" s="39">
        <f t="shared" si="59"/>
        <v>0</v>
      </c>
      <c r="N147" s="40">
        <f t="shared" si="57"/>
      </c>
      <c r="O147" s="9"/>
      <c r="P147" s="15">
        <f t="shared" si="64"/>
        <v>9999</v>
      </c>
      <c r="Q147" s="15">
        <f t="shared" si="65"/>
        <v>9999</v>
      </c>
      <c r="R147" s="15">
        <f t="shared" si="66"/>
        <v>9999</v>
      </c>
      <c r="S147" s="15">
        <f t="shared" si="67"/>
        <v>9999</v>
      </c>
      <c r="T147" s="16">
        <f t="shared" si="68"/>
        <v>1000</v>
      </c>
      <c r="U147" s="16">
        <f t="shared" si="69"/>
        <v>1000</v>
      </c>
      <c r="V147" s="16">
        <f t="shared" si="70"/>
        <v>1</v>
      </c>
      <c r="W147" s="10">
        <f t="shared" si="71"/>
        <v>99999</v>
      </c>
      <c r="X147" s="10">
        <f t="shared" si="72"/>
        <v>99999</v>
      </c>
      <c r="Y147" s="10">
        <f t="shared" si="73"/>
        <v>58</v>
      </c>
      <c r="Z147" s="10">
        <f t="shared" si="74"/>
        <v>52</v>
      </c>
      <c r="AA147" s="10">
        <f t="shared" si="56"/>
        <v>99999.000147</v>
      </c>
      <c r="AB147" s="10">
        <f t="shared" si="56"/>
        <v>99999.000147</v>
      </c>
      <c r="AC147" s="10">
        <f t="shared" si="75"/>
        <v>141</v>
      </c>
      <c r="AD147" s="10">
        <f t="shared" si="76"/>
        <v>141</v>
      </c>
      <c r="AE147" s="10">
        <f t="shared" si="77"/>
        <v>99999.000147</v>
      </c>
      <c r="AF147" s="10">
        <f t="shared" si="78"/>
        <v>99999.000147</v>
      </c>
      <c r="AG147" s="10">
        <f t="shared" si="79"/>
        <v>141</v>
      </c>
      <c r="AH147" s="10">
        <f t="shared" si="80"/>
        <v>141</v>
      </c>
    </row>
    <row r="148" spans="1:34" s="5" customFormat="1" ht="12.75">
      <c r="A148" s="5">
        <f t="shared" si="60"/>
        <v>999</v>
      </c>
      <c r="B148" s="5">
        <f t="shared" si="61"/>
        <v>999</v>
      </c>
      <c r="C148" s="5">
        <f t="shared" si="58"/>
        <v>999</v>
      </c>
      <c r="D148" s="5">
        <f t="shared" si="62"/>
        <v>999</v>
      </c>
      <c r="E148" s="25">
        <f t="shared" si="63"/>
        <v>999</v>
      </c>
      <c r="F148" s="26"/>
      <c r="G148" s="27"/>
      <c r="H148" s="28"/>
      <c r="I148" s="27"/>
      <c r="J148" s="28"/>
      <c r="K148" s="29"/>
      <c r="L148" s="30"/>
      <c r="M148" s="31">
        <f t="shared" si="59"/>
        <v>0</v>
      </c>
      <c r="N148" s="32">
        <f t="shared" si="57"/>
      </c>
      <c r="O148" s="9"/>
      <c r="P148" s="15">
        <f t="shared" si="64"/>
        <v>9999</v>
      </c>
      <c r="Q148" s="15">
        <f t="shared" si="65"/>
        <v>9999</v>
      </c>
      <c r="R148" s="15">
        <f t="shared" si="66"/>
        <v>9999</v>
      </c>
      <c r="S148" s="15">
        <f t="shared" si="67"/>
        <v>9999</v>
      </c>
      <c r="T148" s="16">
        <f t="shared" si="68"/>
        <v>1000</v>
      </c>
      <c r="U148" s="16">
        <f t="shared" si="69"/>
        <v>1000</v>
      </c>
      <c r="V148" s="16">
        <f t="shared" si="70"/>
        <v>1</v>
      </c>
      <c r="W148" s="10">
        <f t="shared" si="71"/>
        <v>99999</v>
      </c>
      <c r="X148" s="10">
        <f t="shared" si="72"/>
        <v>99999</v>
      </c>
      <c r="Y148" s="10">
        <f t="shared" si="73"/>
        <v>58</v>
      </c>
      <c r="Z148" s="10">
        <f t="shared" si="74"/>
        <v>52</v>
      </c>
      <c r="AA148" s="10">
        <f t="shared" si="56"/>
        <v>99999.000148</v>
      </c>
      <c r="AB148" s="10">
        <f t="shared" si="56"/>
        <v>99999.000148</v>
      </c>
      <c r="AC148" s="10">
        <f t="shared" si="75"/>
        <v>142</v>
      </c>
      <c r="AD148" s="10">
        <f t="shared" si="76"/>
        <v>142</v>
      </c>
      <c r="AE148" s="10">
        <f t="shared" si="77"/>
        <v>99999.000148</v>
      </c>
      <c r="AF148" s="10">
        <f t="shared" si="78"/>
        <v>99999.000148</v>
      </c>
      <c r="AG148" s="10">
        <f t="shared" si="79"/>
        <v>142</v>
      </c>
      <c r="AH148" s="10">
        <f t="shared" si="80"/>
        <v>142</v>
      </c>
    </row>
    <row r="149" spans="1:34" s="5" customFormat="1" ht="12.75">
      <c r="A149" s="5">
        <f t="shared" si="60"/>
        <v>999</v>
      </c>
      <c r="B149" s="5">
        <f t="shared" si="61"/>
        <v>999</v>
      </c>
      <c r="C149" s="5">
        <f t="shared" si="58"/>
        <v>999</v>
      </c>
      <c r="D149" s="5">
        <f t="shared" si="62"/>
        <v>999</v>
      </c>
      <c r="E149" s="41">
        <f t="shared" si="63"/>
        <v>999</v>
      </c>
      <c r="F149" s="42"/>
      <c r="G149" s="43"/>
      <c r="H149" s="44"/>
      <c r="I149" s="43"/>
      <c r="J149" s="44"/>
      <c r="K149" s="47"/>
      <c r="L149" s="45"/>
      <c r="M149" s="46">
        <f t="shared" si="59"/>
        <v>0</v>
      </c>
      <c r="N149" s="48">
        <f t="shared" si="57"/>
      </c>
      <c r="O149" s="9"/>
      <c r="P149" s="15">
        <f t="shared" si="64"/>
        <v>9999</v>
      </c>
      <c r="Q149" s="15">
        <f t="shared" si="65"/>
        <v>9999</v>
      </c>
      <c r="R149" s="15">
        <f t="shared" si="66"/>
        <v>9999</v>
      </c>
      <c r="S149" s="15">
        <f t="shared" si="67"/>
        <v>9999</v>
      </c>
      <c r="T149" s="16">
        <f t="shared" si="68"/>
        <v>1000</v>
      </c>
      <c r="U149" s="16">
        <f t="shared" si="69"/>
        <v>1000</v>
      </c>
      <c r="V149" s="16">
        <f t="shared" si="70"/>
        <v>1</v>
      </c>
      <c r="W149" s="10">
        <f t="shared" si="71"/>
        <v>99999</v>
      </c>
      <c r="X149" s="10">
        <f t="shared" si="72"/>
        <v>99999</v>
      </c>
      <c r="Y149" s="10">
        <f t="shared" si="73"/>
        <v>58</v>
      </c>
      <c r="Z149" s="10">
        <f t="shared" si="74"/>
        <v>52</v>
      </c>
      <c r="AA149" s="10">
        <f t="shared" si="56"/>
        <v>99999.000149</v>
      </c>
      <c r="AB149" s="10">
        <f t="shared" si="56"/>
        <v>99999.000149</v>
      </c>
      <c r="AC149" s="10">
        <f t="shared" si="75"/>
        <v>143</v>
      </c>
      <c r="AD149" s="10">
        <f t="shared" si="76"/>
        <v>143</v>
      </c>
      <c r="AE149" s="10">
        <f t="shared" si="77"/>
        <v>99999.000149</v>
      </c>
      <c r="AF149" s="10">
        <f t="shared" si="78"/>
        <v>99999.000149</v>
      </c>
      <c r="AG149" s="10">
        <f t="shared" si="79"/>
        <v>143</v>
      </c>
      <c r="AH149" s="10">
        <f t="shared" si="80"/>
        <v>143</v>
      </c>
    </row>
    <row r="150" spans="1:34" s="5" customFormat="1" ht="13.5" thickBot="1">
      <c r="A150" s="5">
        <f t="shared" si="60"/>
        <v>999</v>
      </c>
      <c r="B150" s="5">
        <f t="shared" si="61"/>
        <v>999</v>
      </c>
      <c r="C150" s="5">
        <f t="shared" si="58"/>
        <v>999</v>
      </c>
      <c r="D150" s="5">
        <f t="shared" si="62"/>
        <v>999</v>
      </c>
      <c r="E150" s="33">
        <f t="shared" si="63"/>
        <v>999</v>
      </c>
      <c r="F150" s="34"/>
      <c r="G150" s="35"/>
      <c r="H150" s="36"/>
      <c r="I150" s="35"/>
      <c r="J150" s="36"/>
      <c r="K150" s="37"/>
      <c r="L150" s="38"/>
      <c r="M150" s="39">
        <f t="shared" si="59"/>
        <v>0</v>
      </c>
      <c r="N150" s="40">
        <f t="shared" si="57"/>
      </c>
      <c r="O150" s="9"/>
      <c r="P150" s="15">
        <f t="shared" si="64"/>
        <v>9999</v>
      </c>
      <c r="Q150" s="15">
        <f t="shared" si="65"/>
        <v>9999</v>
      </c>
      <c r="R150" s="15">
        <f t="shared" si="66"/>
        <v>9999</v>
      </c>
      <c r="S150" s="15">
        <f t="shared" si="67"/>
        <v>9999</v>
      </c>
      <c r="T150" s="16">
        <f t="shared" si="68"/>
        <v>1000</v>
      </c>
      <c r="U150" s="16">
        <f t="shared" si="69"/>
        <v>1000</v>
      </c>
      <c r="V150" s="16">
        <f t="shared" si="70"/>
        <v>1</v>
      </c>
      <c r="W150" s="10">
        <f t="shared" si="71"/>
        <v>99999</v>
      </c>
      <c r="X150" s="10">
        <f t="shared" si="72"/>
        <v>99999</v>
      </c>
      <c r="Y150" s="10">
        <f t="shared" si="73"/>
        <v>58</v>
      </c>
      <c r="Z150" s="10">
        <f t="shared" si="74"/>
        <v>52</v>
      </c>
      <c r="AA150" s="10">
        <f t="shared" si="56"/>
        <v>99999.00015</v>
      </c>
      <c r="AB150" s="10">
        <f t="shared" si="56"/>
        <v>99999.00015</v>
      </c>
      <c r="AC150" s="10">
        <f t="shared" si="75"/>
        <v>144</v>
      </c>
      <c r="AD150" s="10">
        <f t="shared" si="76"/>
        <v>144</v>
      </c>
      <c r="AE150" s="10">
        <f t="shared" si="77"/>
        <v>99999.00015</v>
      </c>
      <c r="AF150" s="10">
        <f t="shared" si="78"/>
        <v>99999.00015</v>
      </c>
      <c r="AG150" s="10">
        <f t="shared" si="79"/>
        <v>144</v>
      </c>
      <c r="AH150" s="10">
        <f t="shared" si="80"/>
        <v>144</v>
      </c>
    </row>
    <row r="151" spans="1:34" s="5" customFormat="1" ht="12.75">
      <c r="A151" s="5">
        <f t="shared" si="60"/>
        <v>999</v>
      </c>
      <c r="B151" s="5">
        <f t="shared" si="61"/>
        <v>999</v>
      </c>
      <c r="C151" s="5">
        <f t="shared" si="58"/>
        <v>999</v>
      </c>
      <c r="D151" s="5">
        <f t="shared" si="62"/>
        <v>999</v>
      </c>
      <c r="E151" s="25">
        <f t="shared" si="63"/>
        <v>999</v>
      </c>
      <c r="F151" s="26"/>
      <c r="G151" s="27"/>
      <c r="H151" s="28"/>
      <c r="I151" s="27"/>
      <c r="J151" s="28"/>
      <c r="K151" s="29"/>
      <c r="L151" s="30"/>
      <c r="M151" s="31">
        <f t="shared" si="59"/>
        <v>0</v>
      </c>
      <c r="N151" s="32">
        <f t="shared" si="57"/>
      </c>
      <c r="O151" s="9"/>
      <c r="P151" s="15">
        <f t="shared" si="64"/>
        <v>9999</v>
      </c>
      <c r="Q151" s="15">
        <f t="shared" si="65"/>
        <v>9999</v>
      </c>
      <c r="R151" s="15">
        <f t="shared" si="66"/>
        <v>9999</v>
      </c>
      <c r="S151" s="15">
        <f t="shared" si="67"/>
        <v>9999</v>
      </c>
      <c r="T151" s="16">
        <f t="shared" si="68"/>
        <v>1000</v>
      </c>
      <c r="U151" s="16">
        <f t="shared" si="69"/>
        <v>1000</v>
      </c>
      <c r="V151" s="16">
        <f t="shared" si="70"/>
        <v>1</v>
      </c>
      <c r="W151" s="10">
        <f t="shared" si="71"/>
        <v>99999</v>
      </c>
      <c r="X151" s="10">
        <f t="shared" si="72"/>
        <v>99999</v>
      </c>
      <c r="Y151" s="10">
        <f t="shared" si="73"/>
        <v>58</v>
      </c>
      <c r="Z151" s="10">
        <f t="shared" si="74"/>
        <v>52</v>
      </c>
      <c r="AA151" s="10">
        <f aca="true" t="shared" si="81" ref="AA151:AB206">W151+ROW()*0.000001</f>
        <v>99999.000151</v>
      </c>
      <c r="AB151" s="10">
        <f t="shared" si="81"/>
        <v>99999.000151</v>
      </c>
      <c r="AC151" s="10">
        <f t="shared" si="75"/>
        <v>145</v>
      </c>
      <c r="AD151" s="10">
        <f t="shared" si="76"/>
        <v>145</v>
      </c>
      <c r="AE151" s="10">
        <f t="shared" si="77"/>
        <v>99999.000151</v>
      </c>
      <c r="AF151" s="10">
        <f t="shared" si="78"/>
        <v>99999.000151</v>
      </c>
      <c r="AG151" s="10">
        <f t="shared" si="79"/>
        <v>145</v>
      </c>
      <c r="AH151" s="10">
        <f t="shared" si="80"/>
        <v>145</v>
      </c>
    </row>
    <row r="152" spans="1:34" s="5" customFormat="1" ht="12.75">
      <c r="A152" s="5">
        <f t="shared" si="60"/>
        <v>999</v>
      </c>
      <c r="B152" s="5">
        <f t="shared" si="61"/>
        <v>999</v>
      </c>
      <c r="C152" s="5">
        <f t="shared" si="58"/>
        <v>999</v>
      </c>
      <c r="D152" s="5">
        <f t="shared" si="62"/>
        <v>999</v>
      </c>
      <c r="E152" s="41">
        <f t="shared" si="63"/>
        <v>999</v>
      </c>
      <c r="F152" s="42"/>
      <c r="G152" s="43"/>
      <c r="H152" s="44"/>
      <c r="I152" s="43"/>
      <c r="J152" s="44"/>
      <c r="K152" s="47"/>
      <c r="L152" s="45"/>
      <c r="M152" s="46">
        <f t="shared" si="59"/>
        <v>0</v>
      </c>
      <c r="N152" s="48">
        <f t="shared" si="57"/>
      </c>
      <c r="O152" s="9"/>
      <c r="P152" s="15">
        <f t="shared" si="64"/>
        <v>9999</v>
      </c>
      <c r="Q152" s="15">
        <f t="shared" si="65"/>
        <v>9999</v>
      </c>
      <c r="R152" s="15">
        <f t="shared" si="66"/>
        <v>9999</v>
      </c>
      <c r="S152" s="15">
        <f t="shared" si="67"/>
        <v>9999</v>
      </c>
      <c r="T152" s="16">
        <f t="shared" si="68"/>
        <v>1000</v>
      </c>
      <c r="U152" s="16">
        <f t="shared" si="69"/>
        <v>1000</v>
      </c>
      <c r="V152" s="16">
        <f t="shared" si="70"/>
        <v>1</v>
      </c>
      <c r="W152" s="10">
        <f t="shared" si="71"/>
        <v>99999</v>
      </c>
      <c r="X152" s="10">
        <f t="shared" si="72"/>
        <v>99999</v>
      </c>
      <c r="Y152" s="10">
        <f t="shared" si="73"/>
        <v>58</v>
      </c>
      <c r="Z152" s="10">
        <f t="shared" si="74"/>
        <v>52</v>
      </c>
      <c r="AA152" s="10">
        <f t="shared" si="81"/>
        <v>99999.000152</v>
      </c>
      <c r="AB152" s="10">
        <f t="shared" si="81"/>
        <v>99999.000152</v>
      </c>
      <c r="AC152" s="10">
        <f t="shared" si="75"/>
        <v>146</v>
      </c>
      <c r="AD152" s="10">
        <f t="shared" si="76"/>
        <v>146</v>
      </c>
      <c r="AE152" s="10">
        <f t="shared" si="77"/>
        <v>99999.000152</v>
      </c>
      <c r="AF152" s="10">
        <f t="shared" si="78"/>
        <v>99999.000152</v>
      </c>
      <c r="AG152" s="10">
        <f t="shared" si="79"/>
        <v>146</v>
      </c>
      <c r="AH152" s="10">
        <f t="shared" si="80"/>
        <v>146</v>
      </c>
    </row>
    <row r="153" spans="1:34" s="5" customFormat="1" ht="13.5" thickBot="1">
      <c r="A153" s="5">
        <f t="shared" si="60"/>
        <v>999</v>
      </c>
      <c r="B153" s="5">
        <f t="shared" si="61"/>
        <v>999</v>
      </c>
      <c r="C153" s="5">
        <f t="shared" si="58"/>
        <v>999</v>
      </c>
      <c r="D153" s="5">
        <f t="shared" si="62"/>
        <v>999</v>
      </c>
      <c r="E153" s="33">
        <f t="shared" si="63"/>
        <v>999</v>
      </c>
      <c r="F153" s="34"/>
      <c r="G153" s="35"/>
      <c r="H153" s="36"/>
      <c r="I153" s="35"/>
      <c r="J153" s="36"/>
      <c r="K153" s="37"/>
      <c r="L153" s="38"/>
      <c r="M153" s="39">
        <f t="shared" si="59"/>
        <v>0</v>
      </c>
      <c r="N153" s="40">
        <f t="shared" si="57"/>
      </c>
      <c r="O153" s="9"/>
      <c r="P153" s="15">
        <f t="shared" si="64"/>
        <v>9999</v>
      </c>
      <c r="Q153" s="15">
        <f t="shared" si="65"/>
        <v>9999</v>
      </c>
      <c r="R153" s="15">
        <f t="shared" si="66"/>
        <v>9999</v>
      </c>
      <c r="S153" s="15">
        <f t="shared" si="67"/>
        <v>9999</v>
      </c>
      <c r="T153" s="16">
        <f t="shared" si="68"/>
        <v>1000</v>
      </c>
      <c r="U153" s="16">
        <f t="shared" si="69"/>
        <v>1000</v>
      </c>
      <c r="V153" s="16">
        <f t="shared" si="70"/>
        <v>1</v>
      </c>
      <c r="W153" s="10">
        <f t="shared" si="71"/>
        <v>99999</v>
      </c>
      <c r="X153" s="10">
        <f t="shared" si="72"/>
        <v>99999</v>
      </c>
      <c r="Y153" s="10">
        <f t="shared" si="73"/>
        <v>58</v>
      </c>
      <c r="Z153" s="10">
        <f t="shared" si="74"/>
        <v>52</v>
      </c>
      <c r="AA153" s="10">
        <f t="shared" si="81"/>
        <v>99999.000153</v>
      </c>
      <c r="AB153" s="10">
        <f t="shared" si="81"/>
        <v>99999.000153</v>
      </c>
      <c r="AC153" s="10">
        <f t="shared" si="75"/>
        <v>147</v>
      </c>
      <c r="AD153" s="10">
        <f t="shared" si="76"/>
        <v>147</v>
      </c>
      <c r="AE153" s="10">
        <f t="shared" si="77"/>
        <v>99999.000153</v>
      </c>
      <c r="AF153" s="10">
        <f t="shared" si="78"/>
        <v>99999.000153</v>
      </c>
      <c r="AG153" s="10">
        <f t="shared" si="79"/>
        <v>147</v>
      </c>
      <c r="AH153" s="10">
        <f t="shared" si="80"/>
        <v>147</v>
      </c>
    </row>
    <row r="154" spans="1:34" s="5" customFormat="1" ht="12.75">
      <c r="A154" s="5">
        <f t="shared" si="60"/>
        <v>999</v>
      </c>
      <c r="B154" s="5">
        <f t="shared" si="61"/>
        <v>999</v>
      </c>
      <c r="C154" s="5">
        <f t="shared" si="58"/>
        <v>999</v>
      </c>
      <c r="D154" s="5">
        <f t="shared" si="62"/>
        <v>999</v>
      </c>
      <c r="E154" s="25">
        <f t="shared" si="63"/>
        <v>999</v>
      </c>
      <c r="F154" s="26"/>
      <c r="G154" s="27"/>
      <c r="H154" s="28"/>
      <c r="I154" s="27"/>
      <c r="J154" s="28"/>
      <c r="K154" s="29"/>
      <c r="L154" s="30"/>
      <c r="M154" s="31">
        <f t="shared" si="59"/>
        <v>0</v>
      </c>
      <c r="N154" s="32">
        <f t="shared" si="57"/>
      </c>
      <c r="O154" s="9"/>
      <c r="P154" s="15">
        <f t="shared" si="64"/>
        <v>9999</v>
      </c>
      <c r="Q154" s="15">
        <f t="shared" si="65"/>
        <v>9999</v>
      </c>
      <c r="R154" s="15">
        <f t="shared" si="66"/>
        <v>9999</v>
      </c>
      <c r="S154" s="15">
        <f t="shared" si="67"/>
        <v>9999</v>
      </c>
      <c r="T154" s="16">
        <f t="shared" si="68"/>
        <v>1000</v>
      </c>
      <c r="U154" s="16">
        <f t="shared" si="69"/>
        <v>1000</v>
      </c>
      <c r="V154" s="16">
        <f t="shared" si="70"/>
        <v>1</v>
      </c>
      <c r="W154" s="10">
        <f t="shared" si="71"/>
        <v>99999</v>
      </c>
      <c r="X154" s="10">
        <f t="shared" si="72"/>
        <v>99999</v>
      </c>
      <c r="Y154" s="10">
        <f t="shared" si="73"/>
        <v>58</v>
      </c>
      <c r="Z154" s="10">
        <f t="shared" si="74"/>
        <v>52</v>
      </c>
      <c r="AA154" s="10">
        <f t="shared" si="81"/>
        <v>99999.000154</v>
      </c>
      <c r="AB154" s="10">
        <f t="shared" si="81"/>
        <v>99999.000154</v>
      </c>
      <c r="AC154" s="10">
        <f t="shared" si="75"/>
        <v>148</v>
      </c>
      <c r="AD154" s="10">
        <f t="shared" si="76"/>
        <v>148</v>
      </c>
      <c r="AE154" s="10">
        <f t="shared" si="77"/>
        <v>99999.000154</v>
      </c>
      <c r="AF154" s="10">
        <f t="shared" si="78"/>
        <v>99999.000154</v>
      </c>
      <c r="AG154" s="10">
        <f t="shared" si="79"/>
        <v>148</v>
      </c>
      <c r="AH154" s="10">
        <f t="shared" si="80"/>
        <v>148</v>
      </c>
    </row>
    <row r="155" spans="1:34" s="5" customFormat="1" ht="12.75">
      <c r="A155" s="5">
        <f t="shared" si="60"/>
        <v>999</v>
      </c>
      <c r="B155" s="5">
        <f t="shared" si="61"/>
        <v>999</v>
      </c>
      <c r="C155" s="5">
        <f t="shared" si="58"/>
        <v>999</v>
      </c>
      <c r="D155" s="5">
        <f t="shared" si="62"/>
        <v>999</v>
      </c>
      <c r="E155" s="41">
        <f t="shared" si="63"/>
        <v>999</v>
      </c>
      <c r="F155" s="42"/>
      <c r="G155" s="43"/>
      <c r="H155" s="44"/>
      <c r="I155" s="43"/>
      <c r="J155" s="44"/>
      <c r="K155" s="47"/>
      <c r="L155" s="45"/>
      <c r="M155" s="46">
        <f t="shared" si="59"/>
        <v>0</v>
      </c>
      <c r="N155" s="48">
        <f t="shared" si="57"/>
      </c>
      <c r="O155" s="9"/>
      <c r="P155" s="15">
        <f t="shared" si="64"/>
        <v>9999</v>
      </c>
      <c r="Q155" s="15">
        <f t="shared" si="65"/>
        <v>9999</v>
      </c>
      <c r="R155" s="15">
        <f t="shared" si="66"/>
        <v>9999</v>
      </c>
      <c r="S155" s="15">
        <f t="shared" si="67"/>
        <v>9999</v>
      </c>
      <c r="T155" s="16">
        <f t="shared" si="68"/>
        <v>1000</v>
      </c>
      <c r="U155" s="16">
        <f t="shared" si="69"/>
        <v>1000</v>
      </c>
      <c r="V155" s="16">
        <f t="shared" si="70"/>
        <v>1</v>
      </c>
      <c r="W155" s="10">
        <f t="shared" si="71"/>
        <v>99999</v>
      </c>
      <c r="X155" s="10">
        <f t="shared" si="72"/>
        <v>99999</v>
      </c>
      <c r="Y155" s="10">
        <f t="shared" si="73"/>
        <v>58</v>
      </c>
      <c r="Z155" s="10">
        <f t="shared" si="74"/>
        <v>52</v>
      </c>
      <c r="AA155" s="10">
        <f t="shared" si="81"/>
        <v>99999.000155</v>
      </c>
      <c r="AB155" s="10">
        <f t="shared" si="81"/>
        <v>99999.000155</v>
      </c>
      <c r="AC155" s="10">
        <f t="shared" si="75"/>
        <v>149</v>
      </c>
      <c r="AD155" s="10">
        <f t="shared" si="76"/>
        <v>149</v>
      </c>
      <c r="AE155" s="10">
        <f t="shared" si="77"/>
        <v>99999.000155</v>
      </c>
      <c r="AF155" s="10">
        <f t="shared" si="78"/>
        <v>99999.000155</v>
      </c>
      <c r="AG155" s="10">
        <f t="shared" si="79"/>
        <v>149</v>
      </c>
      <c r="AH155" s="10">
        <f t="shared" si="80"/>
        <v>149</v>
      </c>
    </row>
    <row r="156" spans="1:34" s="5" customFormat="1" ht="13.5" thickBot="1">
      <c r="A156" s="5">
        <f t="shared" si="60"/>
        <v>999</v>
      </c>
      <c r="B156" s="5">
        <f t="shared" si="61"/>
        <v>999</v>
      </c>
      <c r="C156" s="5">
        <f t="shared" si="58"/>
        <v>999</v>
      </c>
      <c r="D156" s="5">
        <f t="shared" si="62"/>
        <v>999</v>
      </c>
      <c r="E156" s="33">
        <f t="shared" si="63"/>
        <v>999</v>
      </c>
      <c r="F156" s="34"/>
      <c r="G156" s="35"/>
      <c r="H156" s="36"/>
      <c r="I156" s="35"/>
      <c r="J156" s="36"/>
      <c r="K156" s="37"/>
      <c r="L156" s="38"/>
      <c r="M156" s="39">
        <f t="shared" si="59"/>
        <v>0</v>
      </c>
      <c r="N156" s="40">
        <f t="shared" si="57"/>
      </c>
      <c r="O156" s="9"/>
      <c r="P156" s="15">
        <f t="shared" si="64"/>
        <v>9999</v>
      </c>
      <c r="Q156" s="15">
        <f t="shared" si="65"/>
        <v>9999</v>
      </c>
      <c r="R156" s="15">
        <f t="shared" si="66"/>
        <v>9999</v>
      </c>
      <c r="S156" s="15">
        <f t="shared" si="67"/>
        <v>9999</v>
      </c>
      <c r="T156" s="16">
        <f t="shared" si="68"/>
        <v>1000</v>
      </c>
      <c r="U156" s="16">
        <f t="shared" si="69"/>
        <v>1000</v>
      </c>
      <c r="V156" s="16">
        <f t="shared" si="70"/>
        <v>1</v>
      </c>
      <c r="W156" s="10">
        <f t="shared" si="71"/>
        <v>99999</v>
      </c>
      <c r="X156" s="10">
        <f t="shared" si="72"/>
        <v>99999</v>
      </c>
      <c r="Y156" s="10">
        <f t="shared" si="73"/>
        <v>58</v>
      </c>
      <c r="Z156" s="10">
        <f t="shared" si="74"/>
        <v>52</v>
      </c>
      <c r="AA156" s="10">
        <f t="shared" si="81"/>
        <v>99999.000156</v>
      </c>
      <c r="AB156" s="10">
        <f t="shared" si="81"/>
        <v>99999.000156</v>
      </c>
      <c r="AC156" s="10">
        <f t="shared" si="75"/>
        <v>150</v>
      </c>
      <c r="AD156" s="10">
        <f t="shared" si="76"/>
        <v>150</v>
      </c>
      <c r="AE156" s="10">
        <f t="shared" si="77"/>
        <v>99999.000156</v>
      </c>
      <c r="AF156" s="10">
        <f t="shared" si="78"/>
        <v>99999.000156</v>
      </c>
      <c r="AG156" s="10">
        <f t="shared" si="79"/>
        <v>150</v>
      </c>
      <c r="AH156" s="10">
        <f t="shared" si="80"/>
        <v>150</v>
      </c>
    </row>
    <row r="157" spans="1:34" s="5" customFormat="1" ht="12.75">
      <c r="A157" s="5">
        <f t="shared" si="60"/>
        <v>999</v>
      </c>
      <c r="B157" s="5">
        <f t="shared" si="61"/>
        <v>999</v>
      </c>
      <c r="C157" s="5">
        <f t="shared" si="58"/>
        <v>999</v>
      </c>
      <c r="D157" s="5">
        <f t="shared" si="62"/>
        <v>999</v>
      </c>
      <c r="E157" s="25">
        <f t="shared" si="63"/>
        <v>999</v>
      </c>
      <c r="F157" s="26"/>
      <c r="G157" s="27"/>
      <c r="H157" s="28"/>
      <c r="I157" s="27"/>
      <c r="J157" s="28"/>
      <c r="K157" s="29"/>
      <c r="L157" s="30"/>
      <c r="M157" s="31">
        <f t="shared" si="59"/>
        <v>0</v>
      </c>
      <c r="N157" s="32">
        <f t="shared" si="57"/>
      </c>
      <c r="O157" s="9"/>
      <c r="P157" s="15">
        <f t="shared" si="64"/>
        <v>9999</v>
      </c>
      <c r="Q157" s="15">
        <f t="shared" si="65"/>
        <v>9999</v>
      </c>
      <c r="R157" s="15">
        <f t="shared" si="66"/>
        <v>9999</v>
      </c>
      <c r="S157" s="15">
        <f t="shared" si="67"/>
        <v>9999</v>
      </c>
      <c r="T157" s="16">
        <f t="shared" si="68"/>
        <v>1000</v>
      </c>
      <c r="U157" s="16">
        <f t="shared" si="69"/>
        <v>1000</v>
      </c>
      <c r="V157" s="16">
        <f t="shared" si="70"/>
        <v>1</v>
      </c>
      <c r="W157" s="10">
        <f t="shared" si="71"/>
        <v>99999</v>
      </c>
      <c r="X157" s="10">
        <f t="shared" si="72"/>
        <v>99999</v>
      </c>
      <c r="Y157" s="10">
        <f t="shared" si="73"/>
        <v>58</v>
      </c>
      <c r="Z157" s="10">
        <f t="shared" si="74"/>
        <v>52</v>
      </c>
      <c r="AA157" s="10">
        <f t="shared" si="81"/>
        <v>99999.000157</v>
      </c>
      <c r="AB157" s="10">
        <f t="shared" si="81"/>
        <v>99999.000157</v>
      </c>
      <c r="AC157" s="10">
        <f t="shared" si="75"/>
        <v>151</v>
      </c>
      <c r="AD157" s="10">
        <f t="shared" si="76"/>
        <v>151</v>
      </c>
      <c r="AE157" s="10">
        <f t="shared" si="77"/>
        <v>99999.000157</v>
      </c>
      <c r="AF157" s="10">
        <f t="shared" si="78"/>
        <v>99999.000157</v>
      </c>
      <c r="AG157" s="10">
        <f t="shared" si="79"/>
        <v>151</v>
      </c>
      <c r="AH157" s="10">
        <f t="shared" si="80"/>
        <v>151</v>
      </c>
    </row>
    <row r="158" spans="1:34" s="5" customFormat="1" ht="12.75">
      <c r="A158" s="5">
        <f t="shared" si="60"/>
        <v>999</v>
      </c>
      <c r="B158" s="5">
        <f t="shared" si="61"/>
        <v>999</v>
      </c>
      <c r="C158" s="5">
        <f t="shared" si="58"/>
        <v>999</v>
      </c>
      <c r="D158" s="5">
        <f t="shared" si="62"/>
        <v>999</v>
      </c>
      <c r="E158" s="41">
        <f t="shared" si="63"/>
        <v>999</v>
      </c>
      <c r="F158" s="42"/>
      <c r="G158" s="43"/>
      <c r="H158" s="44"/>
      <c r="I158" s="43"/>
      <c r="J158" s="44"/>
      <c r="K158" s="47"/>
      <c r="L158" s="45"/>
      <c r="M158" s="46">
        <f t="shared" si="59"/>
        <v>0</v>
      </c>
      <c r="N158" s="48">
        <f t="shared" si="57"/>
      </c>
      <c r="O158" s="9"/>
      <c r="P158" s="15">
        <f t="shared" si="64"/>
        <v>9999</v>
      </c>
      <c r="Q158" s="15">
        <f t="shared" si="65"/>
        <v>9999</v>
      </c>
      <c r="R158" s="15">
        <f t="shared" si="66"/>
        <v>9999</v>
      </c>
      <c r="S158" s="15">
        <f t="shared" si="67"/>
        <v>9999</v>
      </c>
      <c r="T158" s="16">
        <f t="shared" si="68"/>
        <v>1000</v>
      </c>
      <c r="U158" s="16">
        <f t="shared" si="69"/>
        <v>1000</v>
      </c>
      <c r="V158" s="16">
        <f t="shared" si="70"/>
        <v>1</v>
      </c>
      <c r="W158" s="10">
        <f t="shared" si="71"/>
        <v>99999</v>
      </c>
      <c r="X158" s="10">
        <f t="shared" si="72"/>
        <v>99999</v>
      </c>
      <c r="Y158" s="10">
        <f t="shared" si="73"/>
        <v>58</v>
      </c>
      <c r="Z158" s="10">
        <f t="shared" si="74"/>
        <v>52</v>
      </c>
      <c r="AA158" s="10">
        <f t="shared" si="81"/>
        <v>99999.000158</v>
      </c>
      <c r="AB158" s="10">
        <f t="shared" si="81"/>
        <v>99999.000158</v>
      </c>
      <c r="AC158" s="10">
        <f t="shared" si="75"/>
        <v>152</v>
      </c>
      <c r="AD158" s="10">
        <f t="shared" si="76"/>
        <v>152</v>
      </c>
      <c r="AE158" s="10">
        <f t="shared" si="77"/>
        <v>99999.000158</v>
      </c>
      <c r="AF158" s="10">
        <f t="shared" si="78"/>
        <v>99999.000158</v>
      </c>
      <c r="AG158" s="10">
        <f t="shared" si="79"/>
        <v>152</v>
      </c>
      <c r="AH158" s="10">
        <f t="shared" si="80"/>
        <v>152</v>
      </c>
    </row>
    <row r="159" spans="1:34" s="5" customFormat="1" ht="13.5" thickBot="1">
      <c r="A159" s="5">
        <f t="shared" si="60"/>
        <v>999</v>
      </c>
      <c r="B159" s="5">
        <f t="shared" si="61"/>
        <v>999</v>
      </c>
      <c r="C159" s="5">
        <f t="shared" si="58"/>
        <v>999</v>
      </c>
      <c r="D159" s="5">
        <f t="shared" si="62"/>
        <v>999</v>
      </c>
      <c r="E159" s="33">
        <f t="shared" si="63"/>
        <v>999</v>
      </c>
      <c r="F159" s="34"/>
      <c r="G159" s="35"/>
      <c r="H159" s="36"/>
      <c r="I159" s="35"/>
      <c r="J159" s="36"/>
      <c r="K159" s="37"/>
      <c r="L159" s="38"/>
      <c r="M159" s="39">
        <f t="shared" si="59"/>
        <v>0</v>
      </c>
      <c r="N159" s="40">
        <f t="shared" si="57"/>
      </c>
      <c r="O159" s="9"/>
      <c r="P159" s="15">
        <f t="shared" si="64"/>
        <v>9999</v>
      </c>
      <c r="Q159" s="15">
        <f t="shared" si="65"/>
        <v>9999</v>
      </c>
      <c r="R159" s="15">
        <f t="shared" si="66"/>
        <v>9999</v>
      </c>
      <c r="S159" s="15">
        <f t="shared" si="67"/>
        <v>9999</v>
      </c>
      <c r="T159" s="16">
        <f t="shared" si="68"/>
        <v>1000</v>
      </c>
      <c r="U159" s="16">
        <f t="shared" si="69"/>
        <v>1000</v>
      </c>
      <c r="V159" s="16">
        <f t="shared" si="70"/>
        <v>1</v>
      </c>
      <c r="W159" s="10">
        <f t="shared" si="71"/>
        <v>99999</v>
      </c>
      <c r="X159" s="10">
        <f t="shared" si="72"/>
        <v>99999</v>
      </c>
      <c r="Y159" s="10">
        <f t="shared" si="73"/>
        <v>58</v>
      </c>
      <c r="Z159" s="10">
        <f t="shared" si="74"/>
        <v>52</v>
      </c>
      <c r="AA159" s="10">
        <f t="shared" si="81"/>
        <v>99999.000159</v>
      </c>
      <c r="AB159" s="10">
        <f t="shared" si="81"/>
        <v>99999.000159</v>
      </c>
      <c r="AC159" s="10">
        <f t="shared" si="75"/>
        <v>153</v>
      </c>
      <c r="AD159" s="10">
        <f t="shared" si="76"/>
        <v>153</v>
      </c>
      <c r="AE159" s="10">
        <f t="shared" si="77"/>
        <v>99999.000159</v>
      </c>
      <c r="AF159" s="10">
        <f t="shared" si="78"/>
        <v>99999.000159</v>
      </c>
      <c r="AG159" s="10">
        <f t="shared" si="79"/>
        <v>153</v>
      </c>
      <c r="AH159" s="10">
        <f t="shared" si="80"/>
        <v>153</v>
      </c>
    </row>
    <row r="160" spans="1:34" s="5" customFormat="1" ht="12.75">
      <c r="A160" s="5">
        <f t="shared" si="60"/>
        <v>999</v>
      </c>
      <c r="B160" s="5">
        <f t="shared" si="61"/>
        <v>999</v>
      </c>
      <c r="C160" s="5">
        <f t="shared" si="58"/>
        <v>999</v>
      </c>
      <c r="D160" s="5">
        <f t="shared" si="62"/>
        <v>999</v>
      </c>
      <c r="E160" s="25">
        <f t="shared" si="63"/>
        <v>999</v>
      </c>
      <c r="F160" s="26"/>
      <c r="G160" s="27"/>
      <c r="H160" s="28"/>
      <c r="I160" s="27"/>
      <c r="J160" s="28"/>
      <c r="K160" s="29"/>
      <c r="L160" s="30"/>
      <c r="M160" s="31">
        <f t="shared" si="59"/>
        <v>0</v>
      </c>
      <c r="N160" s="32">
        <f t="shared" si="57"/>
      </c>
      <c r="O160" s="9"/>
      <c r="P160" s="15">
        <f t="shared" si="64"/>
        <v>9999</v>
      </c>
      <c r="Q160" s="15">
        <f t="shared" si="65"/>
        <v>9999</v>
      </c>
      <c r="R160" s="15">
        <f t="shared" si="66"/>
        <v>9999</v>
      </c>
      <c r="S160" s="15">
        <f t="shared" si="67"/>
        <v>9999</v>
      </c>
      <c r="T160" s="16">
        <f t="shared" si="68"/>
        <v>1000</v>
      </c>
      <c r="U160" s="16">
        <f t="shared" si="69"/>
        <v>1000</v>
      </c>
      <c r="V160" s="16">
        <f t="shared" si="70"/>
        <v>1</v>
      </c>
      <c r="W160" s="10">
        <f t="shared" si="71"/>
        <v>99999</v>
      </c>
      <c r="X160" s="10">
        <f t="shared" si="72"/>
        <v>99999</v>
      </c>
      <c r="Y160" s="10">
        <f t="shared" si="73"/>
        <v>58</v>
      </c>
      <c r="Z160" s="10">
        <f t="shared" si="74"/>
        <v>52</v>
      </c>
      <c r="AA160" s="10">
        <f t="shared" si="81"/>
        <v>99999.00016</v>
      </c>
      <c r="AB160" s="10">
        <f t="shared" si="81"/>
        <v>99999.00016</v>
      </c>
      <c r="AC160" s="10">
        <f t="shared" si="75"/>
        <v>154</v>
      </c>
      <c r="AD160" s="10">
        <f t="shared" si="76"/>
        <v>154</v>
      </c>
      <c r="AE160" s="10">
        <f t="shared" si="77"/>
        <v>99999.00016</v>
      </c>
      <c r="AF160" s="10">
        <f t="shared" si="78"/>
        <v>99999.00016</v>
      </c>
      <c r="AG160" s="10">
        <f t="shared" si="79"/>
        <v>154</v>
      </c>
      <c r="AH160" s="10">
        <f t="shared" si="80"/>
        <v>154</v>
      </c>
    </row>
    <row r="161" spans="1:34" s="5" customFormat="1" ht="12.75">
      <c r="A161" s="5">
        <f t="shared" si="60"/>
        <v>999</v>
      </c>
      <c r="B161" s="5">
        <f t="shared" si="61"/>
        <v>999</v>
      </c>
      <c r="C161" s="5">
        <f t="shared" si="58"/>
        <v>999</v>
      </c>
      <c r="D161" s="5">
        <f t="shared" si="62"/>
        <v>999</v>
      </c>
      <c r="E161" s="41">
        <f t="shared" si="63"/>
        <v>999</v>
      </c>
      <c r="F161" s="42"/>
      <c r="G161" s="43"/>
      <c r="H161" s="44"/>
      <c r="I161" s="43"/>
      <c r="J161" s="44"/>
      <c r="K161" s="47"/>
      <c r="L161" s="45"/>
      <c r="M161" s="46">
        <f t="shared" si="59"/>
        <v>0</v>
      </c>
      <c r="N161" s="48">
        <f t="shared" si="57"/>
      </c>
      <c r="O161" s="9"/>
      <c r="P161" s="15">
        <f t="shared" si="64"/>
        <v>9999</v>
      </c>
      <c r="Q161" s="15">
        <f t="shared" si="65"/>
        <v>9999</v>
      </c>
      <c r="R161" s="15">
        <f t="shared" si="66"/>
        <v>9999</v>
      </c>
      <c r="S161" s="15">
        <f t="shared" si="67"/>
        <v>9999</v>
      </c>
      <c r="T161" s="16">
        <f t="shared" si="68"/>
        <v>1000</v>
      </c>
      <c r="U161" s="16">
        <f t="shared" si="69"/>
        <v>1000</v>
      </c>
      <c r="V161" s="16">
        <f t="shared" si="70"/>
        <v>1</v>
      </c>
      <c r="W161" s="10">
        <f t="shared" si="71"/>
        <v>99999</v>
      </c>
      <c r="X161" s="10">
        <f t="shared" si="72"/>
        <v>99999</v>
      </c>
      <c r="Y161" s="10">
        <f t="shared" si="73"/>
        <v>58</v>
      </c>
      <c r="Z161" s="10">
        <f t="shared" si="74"/>
        <v>52</v>
      </c>
      <c r="AA161" s="10">
        <f t="shared" si="81"/>
        <v>99999.000161</v>
      </c>
      <c r="AB161" s="10">
        <f t="shared" si="81"/>
        <v>99999.000161</v>
      </c>
      <c r="AC161" s="10">
        <f t="shared" si="75"/>
        <v>155</v>
      </c>
      <c r="AD161" s="10">
        <f t="shared" si="76"/>
        <v>155</v>
      </c>
      <c r="AE161" s="10">
        <f t="shared" si="77"/>
        <v>99999.000161</v>
      </c>
      <c r="AF161" s="10">
        <f t="shared" si="78"/>
        <v>99999.000161</v>
      </c>
      <c r="AG161" s="10">
        <f t="shared" si="79"/>
        <v>155</v>
      </c>
      <c r="AH161" s="10">
        <f t="shared" si="80"/>
        <v>155</v>
      </c>
    </row>
    <row r="162" spans="1:34" s="5" customFormat="1" ht="13.5" thickBot="1">
      <c r="A162" s="5">
        <f t="shared" si="60"/>
        <v>999</v>
      </c>
      <c r="B162" s="5">
        <f t="shared" si="61"/>
        <v>999</v>
      </c>
      <c r="C162" s="5">
        <f t="shared" si="58"/>
        <v>999</v>
      </c>
      <c r="D162" s="5">
        <f t="shared" si="62"/>
        <v>999</v>
      </c>
      <c r="E162" s="33">
        <f t="shared" si="63"/>
        <v>999</v>
      </c>
      <c r="F162" s="34"/>
      <c r="G162" s="35"/>
      <c r="H162" s="36"/>
      <c r="I162" s="35"/>
      <c r="J162" s="36"/>
      <c r="K162" s="37"/>
      <c r="L162" s="38"/>
      <c r="M162" s="39">
        <f t="shared" si="59"/>
        <v>0</v>
      </c>
      <c r="N162" s="40">
        <f t="shared" si="57"/>
      </c>
      <c r="O162" s="9"/>
      <c r="P162" s="15">
        <f t="shared" si="64"/>
        <v>9999</v>
      </c>
      <c r="Q162" s="15">
        <f t="shared" si="65"/>
        <v>9999</v>
      </c>
      <c r="R162" s="15">
        <f t="shared" si="66"/>
        <v>9999</v>
      </c>
      <c r="S162" s="15">
        <f t="shared" si="67"/>
        <v>9999</v>
      </c>
      <c r="T162" s="16">
        <f t="shared" si="68"/>
        <v>1000</v>
      </c>
      <c r="U162" s="16">
        <f t="shared" si="69"/>
        <v>1000</v>
      </c>
      <c r="V162" s="16">
        <f t="shared" si="70"/>
        <v>1</v>
      </c>
      <c r="W162" s="10">
        <f t="shared" si="71"/>
        <v>99999</v>
      </c>
      <c r="X162" s="10">
        <f t="shared" si="72"/>
        <v>99999</v>
      </c>
      <c r="Y162" s="10">
        <f t="shared" si="73"/>
        <v>58</v>
      </c>
      <c r="Z162" s="10">
        <f t="shared" si="74"/>
        <v>52</v>
      </c>
      <c r="AA162" s="10">
        <f t="shared" si="81"/>
        <v>99999.000162</v>
      </c>
      <c r="AB162" s="10">
        <f t="shared" si="81"/>
        <v>99999.000162</v>
      </c>
      <c r="AC162" s="10">
        <f t="shared" si="75"/>
        <v>156</v>
      </c>
      <c r="AD162" s="10">
        <f t="shared" si="76"/>
        <v>156</v>
      </c>
      <c r="AE162" s="10">
        <f t="shared" si="77"/>
        <v>99999.000162</v>
      </c>
      <c r="AF162" s="10">
        <f t="shared" si="78"/>
        <v>99999.000162</v>
      </c>
      <c r="AG162" s="10">
        <f t="shared" si="79"/>
        <v>156</v>
      </c>
      <c r="AH162" s="10">
        <f t="shared" si="80"/>
        <v>156</v>
      </c>
    </row>
    <row r="163" spans="1:34" s="5" customFormat="1" ht="12.75">
      <c r="A163" s="5">
        <f t="shared" si="60"/>
        <v>999</v>
      </c>
      <c r="B163" s="5">
        <f t="shared" si="61"/>
        <v>999</v>
      </c>
      <c r="C163" s="5">
        <f t="shared" si="58"/>
        <v>999</v>
      </c>
      <c r="D163" s="5">
        <f t="shared" si="62"/>
        <v>999</v>
      </c>
      <c r="E163" s="25">
        <f t="shared" si="63"/>
        <v>999</v>
      </c>
      <c r="F163" s="26"/>
      <c r="G163" s="27"/>
      <c r="H163" s="28"/>
      <c r="I163" s="27"/>
      <c r="J163" s="28"/>
      <c r="K163" s="29"/>
      <c r="L163" s="30"/>
      <c r="M163" s="31">
        <f t="shared" si="59"/>
        <v>0</v>
      </c>
      <c r="N163" s="32">
        <f t="shared" si="57"/>
      </c>
      <c r="O163" s="9"/>
      <c r="P163" s="15">
        <f t="shared" si="64"/>
        <v>9999</v>
      </c>
      <c r="Q163" s="15">
        <f t="shared" si="65"/>
        <v>9999</v>
      </c>
      <c r="R163" s="15">
        <f t="shared" si="66"/>
        <v>9999</v>
      </c>
      <c r="S163" s="15">
        <f t="shared" si="67"/>
        <v>9999</v>
      </c>
      <c r="T163" s="16">
        <f t="shared" si="68"/>
        <v>1000</v>
      </c>
      <c r="U163" s="16">
        <f t="shared" si="69"/>
        <v>1000</v>
      </c>
      <c r="V163" s="16">
        <f t="shared" si="70"/>
        <v>1</v>
      </c>
      <c r="W163" s="10">
        <f t="shared" si="71"/>
        <v>99999</v>
      </c>
      <c r="X163" s="10">
        <f t="shared" si="72"/>
        <v>99999</v>
      </c>
      <c r="Y163" s="10">
        <f t="shared" si="73"/>
        <v>58</v>
      </c>
      <c r="Z163" s="10">
        <f t="shared" si="74"/>
        <v>52</v>
      </c>
      <c r="AA163" s="10">
        <f t="shared" si="81"/>
        <v>99999.000163</v>
      </c>
      <c r="AB163" s="10">
        <f t="shared" si="81"/>
        <v>99999.000163</v>
      </c>
      <c r="AC163" s="10">
        <f t="shared" si="75"/>
        <v>157</v>
      </c>
      <c r="AD163" s="10">
        <f t="shared" si="76"/>
        <v>157</v>
      </c>
      <c r="AE163" s="10">
        <f t="shared" si="77"/>
        <v>99999.000163</v>
      </c>
      <c r="AF163" s="10">
        <f t="shared" si="78"/>
        <v>99999.000163</v>
      </c>
      <c r="AG163" s="10">
        <f t="shared" si="79"/>
        <v>157</v>
      </c>
      <c r="AH163" s="10">
        <f t="shared" si="80"/>
        <v>157</v>
      </c>
    </row>
    <row r="164" spans="1:34" s="5" customFormat="1" ht="12.75">
      <c r="A164" s="5">
        <f t="shared" si="60"/>
        <v>999</v>
      </c>
      <c r="B164" s="5">
        <f t="shared" si="61"/>
        <v>999</v>
      </c>
      <c r="C164" s="5">
        <f t="shared" si="58"/>
        <v>999</v>
      </c>
      <c r="D164" s="5">
        <f t="shared" si="62"/>
        <v>999</v>
      </c>
      <c r="E164" s="41">
        <f t="shared" si="63"/>
        <v>999</v>
      </c>
      <c r="F164" s="42"/>
      <c r="G164" s="43"/>
      <c r="H164" s="44"/>
      <c r="I164" s="43"/>
      <c r="J164" s="44"/>
      <c r="K164" s="47"/>
      <c r="L164" s="45"/>
      <c r="M164" s="46">
        <f t="shared" si="59"/>
        <v>0</v>
      </c>
      <c r="N164" s="48">
        <f t="shared" si="57"/>
      </c>
      <c r="O164" s="9"/>
      <c r="P164" s="15">
        <f t="shared" si="64"/>
        <v>9999</v>
      </c>
      <c r="Q164" s="15">
        <f t="shared" si="65"/>
        <v>9999</v>
      </c>
      <c r="R164" s="15">
        <f t="shared" si="66"/>
        <v>9999</v>
      </c>
      <c r="S164" s="15">
        <f t="shared" si="67"/>
        <v>9999</v>
      </c>
      <c r="T164" s="16">
        <f t="shared" si="68"/>
        <v>1000</v>
      </c>
      <c r="U164" s="16">
        <f t="shared" si="69"/>
        <v>1000</v>
      </c>
      <c r="V164" s="16">
        <f t="shared" si="70"/>
        <v>1</v>
      </c>
      <c r="W164" s="10">
        <f t="shared" si="71"/>
        <v>99999</v>
      </c>
      <c r="X164" s="10">
        <f t="shared" si="72"/>
        <v>99999</v>
      </c>
      <c r="Y164" s="10">
        <f t="shared" si="73"/>
        <v>58</v>
      </c>
      <c r="Z164" s="10">
        <f t="shared" si="74"/>
        <v>52</v>
      </c>
      <c r="AA164" s="10">
        <f t="shared" si="81"/>
        <v>99999.000164</v>
      </c>
      <c r="AB164" s="10">
        <f t="shared" si="81"/>
        <v>99999.000164</v>
      </c>
      <c r="AC164" s="10">
        <f t="shared" si="75"/>
        <v>158</v>
      </c>
      <c r="AD164" s="10">
        <f t="shared" si="76"/>
        <v>158</v>
      </c>
      <c r="AE164" s="10">
        <f t="shared" si="77"/>
        <v>99999.000164</v>
      </c>
      <c r="AF164" s="10">
        <f t="shared" si="78"/>
        <v>99999.000164</v>
      </c>
      <c r="AG164" s="10">
        <f t="shared" si="79"/>
        <v>158</v>
      </c>
      <c r="AH164" s="10">
        <f t="shared" si="80"/>
        <v>158</v>
      </c>
    </row>
    <row r="165" spans="1:34" s="5" customFormat="1" ht="13.5" thickBot="1">
      <c r="A165" s="5">
        <f t="shared" si="60"/>
        <v>999</v>
      </c>
      <c r="B165" s="5">
        <f t="shared" si="61"/>
        <v>999</v>
      </c>
      <c r="C165" s="5">
        <f t="shared" si="58"/>
        <v>999</v>
      </c>
      <c r="D165" s="5">
        <f t="shared" si="62"/>
        <v>999</v>
      </c>
      <c r="E165" s="33">
        <f t="shared" si="63"/>
        <v>999</v>
      </c>
      <c r="F165" s="34"/>
      <c r="G165" s="35"/>
      <c r="H165" s="36"/>
      <c r="I165" s="35"/>
      <c r="J165" s="36"/>
      <c r="K165" s="37"/>
      <c r="L165" s="38"/>
      <c r="M165" s="39">
        <f t="shared" si="59"/>
        <v>0</v>
      </c>
      <c r="N165" s="40">
        <f t="shared" si="57"/>
      </c>
      <c r="O165" s="9"/>
      <c r="P165" s="15">
        <f t="shared" si="64"/>
        <v>9999</v>
      </c>
      <c r="Q165" s="15">
        <f t="shared" si="65"/>
        <v>9999</v>
      </c>
      <c r="R165" s="15">
        <f t="shared" si="66"/>
        <v>9999</v>
      </c>
      <c r="S165" s="15">
        <f t="shared" si="67"/>
        <v>9999</v>
      </c>
      <c r="T165" s="16">
        <f t="shared" si="68"/>
        <v>1000</v>
      </c>
      <c r="U165" s="16">
        <f t="shared" si="69"/>
        <v>1000</v>
      </c>
      <c r="V165" s="16">
        <f t="shared" si="70"/>
        <v>1</v>
      </c>
      <c r="W165" s="10">
        <f t="shared" si="71"/>
        <v>99999</v>
      </c>
      <c r="X165" s="10">
        <f t="shared" si="72"/>
        <v>99999</v>
      </c>
      <c r="Y165" s="10">
        <f t="shared" si="73"/>
        <v>58</v>
      </c>
      <c r="Z165" s="10">
        <f t="shared" si="74"/>
        <v>52</v>
      </c>
      <c r="AA165" s="10">
        <f t="shared" si="81"/>
        <v>99999.000165</v>
      </c>
      <c r="AB165" s="10">
        <f t="shared" si="81"/>
        <v>99999.000165</v>
      </c>
      <c r="AC165" s="10">
        <f t="shared" si="75"/>
        <v>159</v>
      </c>
      <c r="AD165" s="10">
        <f t="shared" si="76"/>
        <v>159</v>
      </c>
      <c r="AE165" s="10">
        <f t="shared" si="77"/>
        <v>99999.000165</v>
      </c>
      <c r="AF165" s="10">
        <f t="shared" si="78"/>
        <v>99999.000165</v>
      </c>
      <c r="AG165" s="10">
        <f t="shared" si="79"/>
        <v>159</v>
      </c>
      <c r="AH165" s="10">
        <f t="shared" si="80"/>
        <v>159</v>
      </c>
    </row>
    <row r="166" spans="1:34" s="5" customFormat="1" ht="12.75">
      <c r="A166" s="5">
        <f t="shared" si="60"/>
        <v>999</v>
      </c>
      <c r="B166" s="5">
        <f t="shared" si="61"/>
        <v>999</v>
      </c>
      <c r="C166" s="5">
        <f t="shared" si="58"/>
        <v>999</v>
      </c>
      <c r="D166" s="5">
        <f t="shared" si="62"/>
        <v>999</v>
      </c>
      <c r="E166" s="25">
        <f t="shared" si="63"/>
        <v>999</v>
      </c>
      <c r="F166" s="26"/>
      <c r="G166" s="27"/>
      <c r="H166" s="28"/>
      <c r="I166" s="27"/>
      <c r="J166" s="28"/>
      <c r="K166" s="29"/>
      <c r="L166" s="30"/>
      <c r="M166" s="31">
        <f t="shared" si="59"/>
        <v>0</v>
      </c>
      <c r="N166" s="32">
        <f t="shared" si="57"/>
      </c>
      <c r="O166" s="9"/>
      <c r="P166" s="15">
        <f t="shared" si="64"/>
        <v>9999</v>
      </c>
      <c r="Q166" s="15">
        <f t="shared" si="65"/>
        <v>9999</v>
      </c>
      <c r="R166" s="15">
        <f t="shared" si="66"/>
        <v>9999</v>
      </c>
      <c r="S166" s="15">
        <f t="shared" si="67"/>
        <v>9999</v>
      </c>
      <c r="T166" s="16">
        <f t="shared" si="68"/>
        <v>1000</v>
      </c>
      <c r="U166" s="16">
        <f t="shared" si="69"/>
        <v>1000</v>
      </c>
      <c r="V166" s="16">
        <f t="shared" si="70"/>
        <v>1</v>
      </c>
      <c r="W166" s="10">
        <f t="shared" si="71"/>
        <v>99999</v>
      </c>
      <c r="X166" s="10">
        <f t="shared" si="72"/>
        <v>99999</v>
      </c>
      <c r="Y166" s="10">
        <f t="shared" si="73"/>
        <v>58</v>
      </c>
      <c r="Z166" s="10">
        <f t="shared" si="74"/>
        <v>52</v>
      </c>
      <c r="AA166" s="10">
        <f t="shared" si="81"/>
        <v>99999.000166</v>
      </c>
      <c r="AB166" s="10">
        <f t="shared" si="81"/>
        <v>99999.000166</v>
      </c>
      <c r="AC166" s="10">
        <f t="shared" si="75"/>
        <v>160</v>
      </c>
      <c r="AD166" s="10">
        <f t="shared" si="76"/>
        <v>160</v>
      </c>
      <c r="AE166" s="10">
        <f t="shared" si="77"/>
        <v>99999.000166</v>
      </c>
      <c r="AF166" s="10">
        <f t="shared" si="78"/>
        <v>99999.000166</v>
      </c>
      <c r="AG166" s="10">
        <f t="shared" si="79"/>
        <v>160</v>
      </c>
      <c r="AH166" s="10">
        <f t="shared" si="80"/>
        <v>160</v>
      </c>
    </row>
    <row r="167" spans="1:34" s="5" customFormat="1" ht="12.75">
      <c r="A167" s="5">
        <f t="shared" si="60"/>
        <v>999</v>
      </c>
      <c r="B167" s="5">
        <f t="shared" si="61"/>
        <v>999</v>
      </c>
      <c r="C167" s="5">
        <f t="shared" si="58"/>
        <v>999</v>
      </c>
      <c r="D167" s="5">
        <f t="shared" si="62"/>
        <v>999</v>
      </c>
      <c r="E167" s="41">
        <f t="shared" si="63"/>
        <v>999</v>
      </c>
      <c r="F167" s="42"/>
      <c r="G167" s="43"/>
      <c r="H167" s="44"/>
      <c r="I167" s="43"/>
      <c r="J167" s="44"/>
      <c r="K167" s="47"/>
      <c r="L167" s="45"/>
      <c r="M167" s="46">
        <f t="shared" si="59"/>
        <v>0</v>
      </c>
      <c r="N167" s="48">
        <f t="shared" si="57"/>
      </c>
      <c r="O167" s="9"/>
      <c r="P167" s="15">
        <f t="shared" si="64"/>
        <v>9999</v>
      </c>
      <c r="Q167" s="15">
        <f t="shared" si="65"/>
        <v>9999</v>
      </c>
      <c r="R167" s="15">
        <f t="shared" si="66"/>
        <v>9999</v>
      </c>
      <c r="S167" s="15">
        <f t="shared" si="67"/>
        <v>9999</v>
      </c>
      <c r="T167" s="16">
        <f t="shared" si="68"/>
        <v>1000</v>
      </c>
      <c r="U167" s="16">
        <f t="shared" si="69"/>
        <v>1000</v>
      </c>
      <c r="V167" s="16">
        <f t="shared" si="70"/>
        <v>1</v>
      </c>
      <c r="W167" s="10">
        <f t="shared" si="71"/>
        <v>99999</v>
      </c>
      <c r="X167" s="10">
        <f t="shared" si="72"/>
        <v>99999</v>
      </c>
      <c r="Y167" s="10">
        <f t="shared" si="73"/>
        <v>58</v>
      </c>
      <c r="Z167" s="10">
        <f t="shared" si="74"/>
        <v>52</v>
      </c>
      <c r="AA167" s="10">
        <f t="shared" si="81"/>
        <v>99999.000167</v>
      </c>
      <c r="AB167" s="10">
        <f t="shared" si="81"/>
        <v>99999.000167</v>
      </c>
      <c r="AC167" s="10">
        <f t="shared" si="75"/>
        <v>161</v>
      </c>
      <c r="AD167" s="10">
        <f t="shared" si="76"/>
        <v>161</v>
      </c>
      <c r="AE167" s="10">
        <f t="shared" si="77"/>
        <v>99999.000167</v>
      </c>
      <c r="AF167" s="10">
        <f t="shared" si="78"/>
        <v>99999.000167</v>
      </c>
      <c r="AG167" s="10">
        <f t="shared" si="79"/>
        <v>161</v>
      </c>
      <c r="AH167" s="10">
        <f t="shared" si="80"/>
        <v>161</v>
      </c>
    </row>
    <row r="168" spans="1:34" s="5" customFormat="1" ht="13.5" thickBot="1">
      <c r="A168" s="5">
        <f t="shared" si="60"/>
        <v>999</v>
      </c>
      <c r="B168" s="5">
        <f t="shared" si="61"/>
        <v>999</v>
      </c>
      <c r="C168" s="5">
        <f t="shared" si="58"/>
        <v>999</v>
      </c>
      <c r="D168" s="5">
        <f t="shared" si="62"/>
        <v>999</v>
      </c>
      <c r="E168" s="33">
        <f t="shared" si="63"/>
        <v>999</v>
      </c>
      <c r="F168" s="34"/>
      <c r="G168" s="35"/>
      <c r="H168" s="36"/>
      <c r="I168" s="35"/>
      <c r="J168" s="36"/>
      <c r="K168" s="37"/>
      <c r="L168" s="38"/>
      <c r="M168" s="39">
        <f t="shared" si="59"/>
        <v>0</v>
      </c>
      <c r="N168" s="40">
        <f t="shared" si="57"/>
      </c>
      <c r="O168" s="9"/>
      <c r="P168" s="15">
        <f t="shared" si="64"/>
        <v>9999</v>
      </c>
      <c r="Q168" s="15">
        <f t="shared" si="65"/>
        <v>9999</v>
      </c>
      <c r="R168" s="15">
        <f t="shared" si="66"/>
        <v>9999</v>
      </c>
      <c r="S168" s="15">
        <f t="shared" si="67"/>
        <v>9999</v>
      </c>
      <c r="T168" s="16">
        <f t="shared" si="68"/>
        <v>1000</v>
      </c>
      <c r="U168" s="16">
        <f t="shared" si="69"/>
        <v>1000</v>
      </c>
      <c r="V168" s="16">
        <f t="shared" si="70"/>
        <v>1</v>
      </c>
      <c r="W168" s="10">
        <f t="shared" si="71"/>
        <v>99999</v>
      </c>
      <c r="X168" s="10">
        <f t="shared" si="72"/>
        <v>99999</v>
      </c>
      <c r="Y168" s="10">
        <f t="shared" si="73"/>
        <v>58</v>
      </c>
      <c r="Z168" s="10">
        <f t="shared" si="74"/>
        <v>52</v>
      </c>
      <c r="AA168" s="10">
        <f t="shared" si="81"/>
        <v>99999.000168</v>
      </c>
      <c r="AB168" s="10">
        <f t="shared" si="81"/>
        <v>99999.000168</v>
      </c>
      <c r="AC168" s="10">
        <f t="shared" si="75"/>
        <v>162</v>
      </c>
      <c r="AD168" s="10">
        <f t="shared" si="76"/>
        <v>162</v>
      </c>
      <c r="AE168" s="10">
        <f t="shared" si="77"/>
        <v>99999.000168</v>
      </c>
      <c r="AF168" s="10">
        <f t="shared" si="78"/>
        <v>99999.000168</v>
      </c>
      <c r="AG168" s="10">
        <f t="shared" si="79"/>
        <v>162</v>
      </c>
      <c r="AH168" s="10">
        <f t="shared" si="80"/>
        <v>162</v>
      </c>
    </row>
    <row r="169" spans="1:34" s="5" customFormat="1" ht="12.75">
      <c r="A169" s="5">
        <f t="shared" si="60"/>
        <v>999</v>
      </c>
      <c r="B169" s="5">
        <f t="shared" si="61"/>
        <v>999</v>
      </c>
      <c r="C169" s="5">
        <f t="shared" si="58"/>
        <v>999</v>
      </c>
      <c r="D169" s="5">
        <f t="shared" si="62"/>
        <v>999</v>
      </c>
      <c r="E169" s="25">
        <f t="shared" si="63"/>
        <v>999</v>
      </c>
      <c r="F169" s="26"/>
      <c r="G169" s="27"/>
      <c r="H169" s="28"/>
      <c r="I169" s="27"/>
      <c r="J169" s="28"/>
      <c r="K169" s="29"/>
      <c r="L169" s="30"/>
      <c r="M169" s="31">
        <f t="shared" si="59"/>
        <v>0</v>
      </c>
      <c r="N169" s="32">
        <f t="shared" si="57"/>
      </c>
      <c r="O169" s="9"/>
      <c r="P169" s="15">
        <f t="shared" si="64"/>
        <v>9999</v>
      </c>
      <c r="Q169" s="15">
        <f t="shared" si="65"/>
        <v>9999</v>
      </c>
      <c r="R169" s="15">
        <f t="shared" si="66"/>
        <v>9999</v>
      </c>
      <c r="S169" s="15">
        <f t="shared" si="67"/>
        <v>9999</v>
      </c>
      <c r="T169" s="16">
        <f t="shared" si="68"/>
        <v>1000</v>
      </c>
      <c r="U169" s="16">
        <f t="shared" si="69"/>
        <v>1000</v>
      </c>
      <c r="V169" s="16">
        <f t="shared" si="70"/>
        <v>1</v>
      </c>
      <c r="W169" s="10">
        <f t="shared" si="71"/>
        <v>99999</v>
      </c>
      <c r="X169" s="10">
        <f t="shared" si="72"/>
        <v>99999</v>
      </c>
      <c r="Y169" s="10">
        <f t="shared" si="73"/>
        <v>58</v>
      </c>
      <c r="Z169" s="10">
        <f t="shared" si="74"/>
        <v>52</v>
      </c>
      <c r="AA169" s="10">
        <f t="shared" si="81"/>
        <v>99999.000169</v>
      </c>
      <c r="AB169" s="10">
        <f t="shared" si="81"/>
        <v>99999.000169</v>
      </c>
      <c r="AC169" s="10">
        <f t="shared" si="75"/>
        <v>163</v>
      </c>
      <c r="AD169" s="10">
        <f t="shared" si="76"/>
        <v>163</v>
      </c>
      <c r="AE169" s="10">
        <f t="shared" si="77"/>
        <v>99999.000169</v>
      </c>
      <c r="AF169" s="10">
        <f t="shared" si="78"/>
        <v>99999.000169</v>
      </c>
      <c r="AG169" s="10">
        <f t="shared" si="79"/>
        <v>163</v>
      </c>
      <c r="AH169" s="10">
        <f t="shared" si="80"/>
        <v>163</v>
      </c>
    </row>
    <row r="170" spans="1:34" s="5" customFormat="1" ht="12.75">
      <c r="A170" s="5">
        <f t="shared" si="60"/>
        <v>999</v>
      </c>
      <c r="B170" s="5">
        <f t="shared" si="61"/>
        <v>999</v>
      </c>
      <c r="C170" s="5">
        <f t="shared" si="58"/>
        <v>999</v>
      </c>
      <c r="D170" s="5">
        <f t="shared" si="62"/>
        <v>999</v>
      </c>
      <c r="E170" s="41">
        <f t="shared" si="63"/>
        <v>999</v>
      </c>
      <c r="F170" s="42"/>
      <c r="G170" s="43"/>
      <c r="H170" s="44"/>
      <c r="I170" s="43"/>
      <c r="J170" s="44"/>
      <c r="K170" s="47"/>
      <c r="L170" s="45"/>
      <c r="M170" s="46">
        <f t="shared" si="59"/>
        <v>0</v>
      </c>
      <c r="N170" s="48">
        <f t="shared" si="57"/>
      </c>
      <c r="O170" s="9"/>
      <c r="P170" s="15">
        <f t="shared" si="64"/>
        <v>9999</v>
      </c>
      <c r="Q170" s="15">
        <f t="shared" si="65"/>
        <v>9999</v>
      </c>
      <c r="R170" s="15">
        <f t="shared" si="66"/>
        <v>9999</v>
      </c>
      <c r="S170" s="15">
        <f t="shared" si="67"/>
        <v>9999</v>
      </c>
      <c r="T170" s="16">
        <f t="shared" si="68"/>
        <v>1000</v>
      </c>
      <c r="U170" s="16">
        <f t="shared" si="69"/>
        <v>1000</v>
      </c>
      <c r="V170" s="16">
        <f t="shared" si="70"/>
        <v>1</v>
      </c>
      <c r="W170" s="10">
        <f t="shared" si="71"/>
        <v>99999</v>
      </c>
      <c r="X170" s="10">
        <f t="shared" si="72"/>
        <v>99999</v>
      </c>
      <c r="Y170" s="10">
        <f t="shared" si="73"/>
        <v>58</v>
      </c>
      <c r="Z170" s="10">
        <f t="shared" si="74"/>
        <v>52</v>
      </c>
      <c r="AA170" s="10">
        <f t="shared" si="81"/>
        <v>99999.00017</v>
      </c>
      <c r="AB170" s="10">
        <f t="shared" si="81"/>
        <v>99999.00017</v>
      </c>
      <c r="AC170" s="10">
        <f t="shared" si="75"/>
        <v>164</v>
      </c>
      <c r="AD170" s="10">
        <f t="shared" si="76"/>
        <v>164</v>
      </c>
      <c r="AE170" s="10">
        <f t="shared" si="77"/>
        <v>99999.00017</v>
      </c>
      <c r="AF170" s="10">
        <f t="shared" si="78"/>
        <v>99999.00017</v>
      </c>
      <c r="AG170" s="10">
        <f t="shared" si="79"/>
        <v>164</v>
      </c>
      <c r="AH170" s="10">
        <f t="shared" si="80"/>
        <v>164</v>
      </c>
    </row>
    <row r="171" spans="1:34" s="5" customFormat="1" ht="13.5" thickBot="1">
      <c r="A171" s="5">
        <f t="shared" si="60"/>
        <v>999</v>
      </c>
      <c r="B171" s="5">
        <f t="shared" si="61"/>
        <v>999</v>
      </c>
      <c r="C171" s="5">
        <f t="shared" si="58"/>
        <v>999</v>
      </c>
      <c r="D171" s="5">
        <f t="shared" si="62"/>
        <v>999</v>
      </c>
      <c r="E171" s="33">
        <f t="shared" si="63"/>
        <v>999</v>
      </c>
      <c r="F171" s="34"/>
      <c r="G171" s="35"/>
      <c r="H171" s="36"/>
      <c r="I171" s="35"/>
      <c r="J171" s="36"/>
      <c r="K171" s="37"/>
      <c r="L171" s="38"/>
      <c r="M171" s="39">
        <f t="shared" si="59"/>
        <v>0</v>
      </c>
      <c r="N171" s="40">
        <f t="shared" si="57"/>
      </c>
      <c r="O171" s="9"/>
      <c r="P171" s="15">
        <f t="shared" si="64"/>
        <v>9999</v>
      </c>
      <c r="Q171" s="15">
        <f t="shared" si="65"/>
        <v>9999</v>
      </c>
      <c r="R171" s="15">
        <f t="shared" si="66"/>
        <v>9999</v>
      </c>
      <c r="S171" s="15">
        <f t="shared" si="67"/>
        <v>9999</v>
      </c>
      <c r="T171" s="16">
        <f t="shared" si="68"/>
        <v>1000</v>
      </c>
      <c r="U171" s="16">
        <f t="shared" si="69"/>
        <v>1000</v>
      </c>
      <c r="V171" s="16">
        <f t="shared" si="70"/>
        <v>1</v>
      </c>
      <c r="W171" s="10">
        <f t="shared" si="71"/>
        <v>99999</v>
      </c>
      <c r="X171" s="10">
        <f t="shared" si="72"/>
        <v>99999</v>
      </c>
      <c r="Y171" s="10">
        <f t="shared" si="73"/>
        <v>58</v>
      </c>
      <c r="Z171" s="10">
        <f t="shared" si="74"/>
        <v>52</v>
      </c>
      <c r="AA171" s="10">
        <f t="shared" si="81"/>
        <v>99999.000171</v>
      </c>
      <c r="AB171" s="10">
        <f t="shared" si="81"/>
        <v>99999.000171</v>
      </c>
      <c r="AC171" s="10">
        <f t="shared" si="75"/>
        <v>165</v>
      </c>
      <c r="AD171" s="10">
        <f t="shared" si="76"/>
        <v>165</v>
      </c>
      <c r="AE171" s="10">
        <f t="shared" si="77"/>
        <v>99999.000171</v>
      </c>
      <c r="AF171" s="10">
        <f t="shared" si="78"/>
        <v>99999.000171</v>
      </c>
      <c r="AG171" s="10">
        <f t="shared" si="79"/>
        <v>165</v>
      </c>
      <c r="AH171" s="10">
        <f t="shared" si="80"/>
        <v>165</v>
      </c>
    </row>
    <row r="172" spans="1:34" s="5" customFormat="1" ht="12.75">
      <c r="A172" s="5">
        <f t="shared" si="60"/>
        <v>999</v>
      </c>
      <c r="B172" s="5">
        <f t="shared" si="61"/>
        <v>999</v>
      </c>
      <c r="C172" s="5">
        <f t="shared" si="58"/>
        <v>999</v>
      </c>
      <c r="D172" s="5">
        <f t="shared" si="62"/>
        <v>999</v>
      </c>
      <c r="E172" s="25">
        <f t="shared" si="63"/>
        <v>999</v>
      </c>
      <c r="F172" s="26"/>
      <c r="G172" s="27"/>
      <c r="H172" s="28"/>
      <c r="I172" s="27"/>
      <c r="J172" s="28"/>
      <c r="K172" s="29"/>
      <c r="L172" s="30"/>
      <c r="M172" s="31">
        <f t="shared" si="59"/>
        <v>0</v>
      </c>
      <c r="N172" s="32">
        <f t="shared" si="57"/>
      </c>
      <c r="O172" s="9"/>
      <c r="P172" s="15">
        <f t="shared" si="64"/>
        <v>9999</v>
      </c>
      <c r="Q172" s="15">
        <f t="shared" si="65"/>
        <v>9999</v>
      </c>
      <c r="R172" s="15">
        <f t="shared" si="66"/>
        <v>9999</v>
      </c>
      <c r="S172" s="15">
        <f t="shared" si="67"/>
        <v>9999</v>
      </c>
      <c r="T172" s="16">
        <f t="shared" si="68"/>
        <v>1000</v>
      </c>
      <c r="U172" s="16">
        <f t="shared" si="69"/>
        <v>1000</v>
      </c>
      <c r="V172" s="16">
        <f t="shared" si="70"/>
        <v>1</v>
      </c>
      <c r="W172" s="10">
        <f t="shared" si="71"/>
        <v>99999</v>
      </c>
      <c r="X172" s="10">
        <f t="shared" si="72"/>
        <v>99999</v>
      </c>
      <c r="Y172" s="10">
        <f t="shared" si="73"/>
        <v>58</v>
      </c>
      <c r="Z172" s="10">
        <f t="shared" si="74"/>
        <v>52</v>
      </c>
      <c r="AA172" s="10">
        <f t="shared" si="81"/>
        <v>99999.000172</v>
      </c>
      <c r="AB172" s="10">
        <f t="shared" si="81"/>
        <v>99999.000172</v>
      </c>
      <c r="AC172" s="10">
        <f t="shared" si="75"/>
        <v>166</v>
      </c>
      <c r="AD172" s="10">
        <f t="shared" si="76"/>
        <v>166</v>
      </c>
      <c r="AE172" s="10">
        <f t="shared" si="77"/>
        <v>99999.000172</v>
      </c>
      <c r="AF172" s="10">
        <f t="shared" si="78"/>
        <v>99999.000172</v>
      </c>
      <c r="AG172" s="10">
        <f t="shared" si="79"/>
        <v>166</v>
      </c>
      <c r="AH172" s="10">
        <f t="shared" si="80"/>
        <v>166</v>
      </c>
    </row>
    <row r="173" spans="1:34" s="5" customFormat="1" ht="12.75">
      <c r="A173" s="5">
        <f t="shared" si="60"/>
        <v>999</v>
      </c>
      <c r="B173" s="5">
        <f t="shared" si="61"/>
        <v>999</v>
      </c>
      <c r="C173" s="5">
        <f t="shared" si="58"/>
        <v>999</v>
      </c>
      <c r="D173" s="5">
        <f t="shared" si="62"/>
        <v>999</v>
      </c>
      <c r="E173" s="41">
        <f t="shared" si="63"/>
        <v>999</v>
      </c>
      <c r="F173" s="42"/>
      <c r="G173" s="43"/>
      <c r="H173" s="44"/>
      <c r="I173" s="43"/>
      <c r="J173" s="44"/>
      <c r="K173" s="47"/>
      <c r="L173" s="45"/>
      <c r="M173" s="46">
        <f t="shared" si="59"/>
        <v>0</v>
      </c>
      <c r="N173" s="48">
        <f t="shared" si="57"/>
      </c>
      <c r="O173" s="9"/>
      <c r="P173" s="15">
        <f t="shared" si="64"/>
        <v>9999</v>
      </c>
      <c r="Q173" s="15">
        <f t="shared" si="65"/>
        <v>9999</v>
      </c>
      <c r="R173" s="15">
        <f t="shared" si="66"/>
        <v>9999</v>
      </c>
      <c r="S173" s="15">
        <f t="shared" si="67"/>
        <v>9999</v>
      </c>
      <c r="T173" s="16">
        <f t="shared" si="68"/>
        <v>1000</v>
      </c>
      <c r="U173" s="16">
        <f t="shared" si="69"/>
        <v>1000</v>
      </c>
      <c r="V173" s="16">
        <f t="shared" si="70"/>
        <v>1</v>
      </c>
      <c r="W173" s="10">
        <f t="shared" si="71"/>
        <v>99999</v>
      </c>
      <c r="X173" s="10">
        <f t="shared" si="72"/>
        <v>99999</v>
      </c>
      <c r="Y173" s="10">
        <f t="shared" si="73"/>
        <v>58</v>
      </c>
      <c r="Z173" s="10">
        <f t="shared" si="74"/>
        <v>52</v>
      </c>
      <c r="AA173" s="10">
        <f t="shared" si="81"/>
        <v>99999.000173</v>
      </c>
      <c r="AB173" s="10">
        <f t="shared" si="81"/>
        <v>99999.000173</v>
      </c>
      <c r="AC173" s="10">
        <f t="shared" si="75"/>
        <v>167</v>
      </c>
      <c r="AD173" s="10">
        <f t="shared" si="76"/>
        <v>167</v>
      </c>
      <c r="AE173" s="10">
        <f t="shared" si="77"/>
        <v>99999.000173</v>
      </c>
      <c r="AF173" s="10">
        <f t="shared" si="78"/>
        <v>99999.000173</v>
      </c>
      <c r="AG173" s="10">
        <f t="shared" si="79"/>
        <v>167</v>
      </c>
      <c r="AH173" s="10">
        <f t="shared" si="80"/>
        <v>167</v>
      </c>
    </row>
    <row r="174" spans="1:34" s="5" customFormat="1" ht="13.5" thickBot="1">
      <c r="A174" s="5">
        <f t="shared" si="60"/>
        <v>999</v>
      </c>
      <c r="B174" s="5">
        <f t="shared" si="61"/>
        <v>999</v>
      </c>
      <c r="C174" s="5">
        <f t="shared" si="58"/>
        <v>999</v>
      </c>
      <c r="D174" s="5">
        <f t="shared" si="62"/>
        <v>999</v>
      </c>
      <c r="E174" s="33">
        <f t="shared" si="63"/>
        <v>999</v>
      </c>
      <c r="F174" s="34"/>
      <c r="G174" s="35"/>
      <c r="H174" s="36"/>
      <c r="I174" s="35"/>
      <c r="J174" s="36"/>
      <c r="K174" s="37"/>
      <c r="L174" s="38"/>
      <c r="M174" s="39">
        <f t="shared" si="59"/>
        <v>0</v>
      </c>
      <c r="N174" s="40">
        <f t="shared" si="57"/>
      </c>
      <c r="O174" s="9"/>
      <c r="P174" s="15">
        <f t="shared" si="64"/>
        <v>9999</v>
      </c>
      <c r="Q174" s="15">
        <f t="shared" si="65"/>
        <v>9999</v>
      </c>
      <c r="R174" s="15">
        <f t="shared" si="66"/>
        <v>9999</v>
      </c>
      <c r="S174" s="15">
        <f t="shared" si="67"/>
        <v>9999</v>
      </c>
      <c r="T174" s="16">
        <f t="shared" si="68"/>
        <v>1000</v>
      </c>
      <c r="U174" s="16">
        <f t="shared" si="69"/>
        <v>1000</v>
      </c>
      <c r="V174" s="16">
        <f t="shared" si="70"/>
        <v>1</v>
      </c>
      <c r="W174" s="10">
        <f t="shared" si="71"/>
        <v>99999</v>
      </c>
      <c r="X174" s="10">
        <f t="shared" si="72"/>
        <v>99999</v>
      </c>
      <c r="Y174" s="10">
        <f t="shared" si="73"/>
        <v>58</v>
      </c>
      <c r="Z174" s="10">
        <f t="shared" si="74"/>
        <v>52</v>
      </c>
      <c r="AA174" s="10">
        <f t="shared" si="81"/>
        <v>99999.000174</v>
      </c>
      <c r="AB174" s="10">
        <f t="shared" si="81"/>
        <v>99999.000174</v>
      </c>
      <c r="AC174" s="10">
        <f t="shared" si="75"/>
        <v>168</v>
      </c>
      <c r="AD174" s="10">
        <f t="shared" si="76"/>
        <v>168</v>
      </c>
      <c r="AE174" s="10">
        <f t="shared" si="77"/>
        <v>99999.000174</v>
      </c>
      <c r="AF174" s="10">
        <f t="shared" si="78"/>
        <v>99999.000174</v>
      </c>
      <c r="AG174" s="10">
        <f t="shared" si="79"/>
        <v>168</v>
      </c>
      <c r="AH174" s="10">
        <f t="shared" si="80"/>
        <v>168</v>
      </c>
    </row>
    <row r="175" spans="1:34" s="5" customFormat="1" ht="12.75">
      <c r="A175" s="5">
        <f t="shared" si="60"/>
        <v>999</v>
      </c>
      <c r="B175" s="5">
        <f t="shared" si="61"/>
        <v>999</v>
      </c>
      <c r="C175" s="5">
        <f t="shared" si="58"/>
        <v>999</v>
      </c>
      <c r="D175" s="5">
        <f t="shared" si="62"/>
        <v>999</v>
      </c>
      <c r="E175" s="25">
        <f t="shared" si="63"/>
        <v>999</v>
      </c>
      <c r="F175" s="26"/>
      <c r="G175" s="27"/>
      <c r="H175" s="28"/>
      <c r="I175" s="27"/>
      <c r="J175" s="28"/>
      <c r="K175" s="29"/>
      <c r="L175" s="30"/>
      <c r="M175" s="31">
        <f t="shared" si="59"/>
        <v>0</v>
      </c>
      <c r="N175" s="32">
        <f t="shared" si="57"/>
      </c>
      <c r="O175" s="9"/>
      <c r="P175" s="15">
        <f t="shared" si="64"/>
        <v>9999</v>
      </c>
      <c r="Q175" s="15">
        <f t="shared" si="65"/>
        <v>9999</v>
      </c>
      <c r="R175" s="15">
        <f t="shared" si="66"/>
        <v>9999</v>
      </c>
      <c r="S175" s="15">
        <f t="shared" si="67"/>
        <v>9999</v>
      </c>
      <c r="T175" s="16">
        <f t="shared" si="68"/>
        <v>1000</v>
      </c>
      <c r="U175" s="16">
        <f t="shared" si="69"/>
        <v>1000</v>
      </c>
      <c r="V175" s="16">
        <f t="shared" si="70"/>
        <v>1</v>
      </c>
      <c r="W175" s="10">
        <f t="shared" si="71"/>
        <v>99999</v>
      </c>
      <c r="X175" s="10">
        <f t="shared" si="72"/>
        <v>99999</v>
      </c>
      <c r="Y175" s="10">
        <f t="shared" si="73"/>
        <v>58</v>
      </c>
      <c r="Z175" s="10">
        <f t="shared" si="74"/>
        <v>52</v>
      </c>
      <c r="AA175" s="10">
        <f t="shared" si="81"/>
        <v>99999.000175</v>
      </c>
      <c r="AB175" s="10">
        <f t="shared" si="81"/>
        <v>99999.000175</v>
      </c>
      <c r="AC175" s="10">
        <f t="shared" si="75"/>
        <v>169</v>
      </c>
      <c r="AD175" s="10">
        <f t="shared" si="76"/>
        <v>169</v>
      </c>
      <c r="AE175" s="10">
        <f t="shared" si="77"/>
        <v>99999.000175</v>
      </c>
      <c r="AF175" s="10">
        <f t="shared" si="78"/>
        <v>99999.000175</v>
      </c>
      <c r="AG175" s="10">
        <f t="shared" si="79"/>
        <v>169</v>
      </c>
      <c r="AH175" s="10">
        <f t="shared" si="80"/>
        <v>169</v>
      </c>
    </row>
    <row r="176" spans="1:34" s="5" customFormat="1" ht="12.75">
      <c r="A176" s="5">
        <f t="shared" si="60"/>
        <v>999</v>
      </c>
      <c r="B176" s="5">
        <f t="shared" si="61"/>
        <v>999</v>
      </c>
      <c r="C176" s="5">
        <f t="shared" si="58"/>
        <v>999</v>
      </c>
      <c r="D176" s="5">
        <f t="shared" si="62"/>
        <v>999</v>
      </c>
      <c r="E176" s="41">
        <f t="shared" si="63"/>
        <v>999</v>
      </c>
      <c r="F176" s="42"/>
      <c r="G176" s="43"/>
      <c r="H176" s="44"/>
      <c r="I176" s="43"/>
      <c r="J176" s="44"/>
      <c r="K176" s="47"/>
      <c r="L176" s="45"/>
      <c r="M176" s="46">
        <f t="shared" si="59"/>
        <v>0</v>
      </c>
      <c r="N176" s="48">
        <f t="shared" si="57"/>
      </c>
      <c r="O176" s="9"/>
      <c r="P176" s="15">
        <f t="shared" si="64"/>
        <v>9999</v>
      </c>
      <c r="Q176" s="15">
        <f t="shared" si="65"/>
        <v>9999</v>
      </c>
      <c r="R176" s="15">
        <f t="shared" si="66"/>
        <v>9999</v>
      </c>
      <c r="S176" s="15">
        <f t="shared" si="67"/>
        <v>9999</v>
      </c>
      <c r="T176" s="16">
        <f t="shared" si="68"/>
        <v>1000</v>
      </c>
      <c r="U176" s="16">
        <f t="shared" si="69"/>
        <v>1000</v>
      </c>
      <c r="V176" s="16">
        <f t="shared" si="70"/>
        <v>1</v>
      </c>
      <c r="W176" s="10">
        <f t="shared" si="71"/>
        <v>99999</v>
      </c>
      <c r="X176" s="10">
        <f t="shared" si="72"/>
        <v>99999</v>
      </c>
      <c r="Y176" s="10">
        <f t="shared" si="73"/>
        <v>58</v>
      </c>
      <c r="Z176" s="10">
        <f t="shared" si="74"/>
        <v>52</v>
      </c>
      <c r="AA176" s="10">
        <f t="shared" si="81"/>
        <v>99999.000176</v>
      </c>
      <c r="AB176" s="10">
        <f t="shared" si="81"/>
        <v>99999.000176</v>
      </c>
      <c r="AC176" s="10">
        <f t="shared" si="75"/>
        <v>170</v>
      </c>
      <c r="AD176" s="10">
        <f t="shared" si="76"/>
        <v>170</v>
      </c>
      <c r="AE176" s="10">
        <f t="shared" si="77"/>
        <v>99999.000176</v>
      </c>
      <c r="AF176" s="10">
        <f t="shared" si="78"/>
        <v>99999.000176</v>
      </c>
      <c r="AG176" s="10">
        <f t="shared" si="79"/>
        <v>170</v>
      </c>
      <c r="AH176" s="10">
        <f t="shared" si="80"/>
        <v>170</v>
      </c>
    </row>
    <row r="177" spans="1:34" s="5" customFormat="1" ht="13.5" thickBot="1">
      <c r="A177" s="5">
        <f t="shared" si="60"/>
        <v>999</v>
      </c>
      <c r="B177" s="5">
        <f t="shared" si="61"/>
        <v>999</v>
      </c>
      <c r="C177" s="5">
        <f t="shared" si="58"/>
        <v>999</v>
      </c>
      <c r="D177" s="5">
        <f t="shared" si="62"/>
        <v>999</v>
      </c>
      <c r="E177" s="33">
        <f t="shared" si="63"/>
        <v>999</v>
      </c>
      <c r="F177" s="34"/>
      <c r="G177" s="35"/>
      <c r="H177" s="36"/>
      <c r="I177" s="35"/>
      <c r="J177" s="36"/>
      <c r="K177" s="37"/>
      <c r="L177" s="38"/>
      <c r="M177" s="39">
        <f t="shared" si="59"/>
        <v>0</v>
      </c>
      <c r="N177" s="40">
        <f t="shared" si="57"/>
      </c>
      <c r="O177" s="9"/>
      <c r="P177" s="15">
        <f t="shared" si="64"/>
        <v>9999</v>
      </c>
      <c r="Q177" s="15">
        <f t="shared" si="65"/>
        <v>9999</v>
      </c>
      <c r="R177" s="15">
        <f t="shared" si="66"/>
        <v>9999</v>
      </c>
      <c r="S177" s="15">
        <f t="shared" si="67"/>
        <v>9999</v>
      </c>
      <c r="T177" s="16">
        <f t="shared" si="68"/>
        <v>1000</v>
      </c>
      <c r="U177" s="16">
        <f t="shared" si="69"/>
        <v>1000</v>
      </c>
      <c r="V177" s="16">
        <f t="shared" si="70"/>
        <v>1</v>
      </c>
      <c r="W177" s="10">
        <f t="shared" si="71"/>
        <v>99999</v>
      </c>
      <c r="X177" s="10">
        <f t="shared" si="72"/>
        <v>99999</v>
      </c>
      <c r="Y177" s="10">
        <f t="shared" si="73"/>
        <v>58</v>
      </c>
      <c r="Z177" s="10">
        <f t="shared" si="74"/>
        <v>52</v>
      </c>
      <c r="AA177" s="10">
        <f t="shared" si="81"/>
        <v>99999.000177</v>
      </c>
      <c r="AB177" s="10">
        <f t="shared" si="81"/>
        <v>99999.000177</v>
      </c>
      <c r="AC177" s="10">
        <f t="shared" si="75"/>
        <v>171</v>
      </c>
      <c r="AD177" s="10">
        <f t="shared" si="76"/>
        <v>171</v>
      </c>
      <c r="AE177" s="10">
        <f t="shared" si="77"/>
        <v>99999.000177</v>
      </c>
      <c r="AF177" s="10">
        <f t="shared" si="78"/>
        <v>99999.000177</v>
      </c>
      <c r="AG177" s="10">
        <f t="shared" si="79"/>
        <v>171</v>
      </c>
      <c r="AH177" s="10">
        <f t="shared" si="80"/>
        <v>171</v>
      </c>
    </row>
    <row r="178" spans="1:34" s="5" customFormat="1" ht="12.75">
      <c r="A178" s="5">
        <f t="shared" si="60"/>
        <v>999</v>
      </c>
      <c r="B178" s="5">
        <f t="shared" si="61"/>
        <v>999</v>
      </c>
      <c r="C178" s="5">
        <f t="shared" si="58"/>
        <v>999</v>
      </c>
      <c r="D178" s="5">
        <f t="shared" si="62"/>
        <v>999</v>
      </c>
      <c r="E178" s="25">
        <f t="shared" si="63"/>
        <v>999</v>
      </c>
      <c r="F178" s="26"/>
      <c r="G178" s="27"/>
      <c r="H178" s="28"/>
      <c r="I178" s="27"/>
      <c r="J178" s="28"/>
      <c r="K178" s="29"/>
      <c r="L178" s="30"/>
      <c r="M178" s="31">
        <f t="shared" si="59"/>
        <v>0</v>
      </c>
      <c r="N178" s="32">
        <f t="shared" si="57"/>
      </c>
      <c r="O178" s="9"/>
      <c r="P178" s="15">
        <f t="shared" si="64"/>
        <v>9999</v>
      </c>
      <c r="Q178" s="15">
        <f t="shared" si="65"/>
        <v>9999</v>
      </c>
      <c r="R178" s="15">
        <f t="shared" si="66"/>
        <v>9999</v>
      </c>
      <c r="S178" s="15">
        <f t="shared" si="67"/>
        <v>9999</v>
      </c>
      <c r="T178" s="16">
        <f t="shared" si="68"/>
        <v>1000</v>
      </c>
      <c r="U178" s="16">
        <f t="shared" si="69"/>
        <v>1000</v>
      </c>
      <c r="V178" s="16">
        <f t="shared" si="70"/>
        <v>1</v>
      </c>
      <c r="W178" s="10">
        <f t="shared" si="71"/>
        <v>99999</v>
      </c>
      <c r="X178" s="10">
        <f t="shared" si="72"/>
        <v>99999</v>
      </c>
      <c r="Y178" s="10">
        <f t="shared" si="73"/>
        <v>58</v>
      </c>
      <c r="Z178" s="10">
        <f t="shared" si="74"/>
        <v>52</v>
      </c>
      <c r="AA178" s="10">
        <f t="shared" si="81"/>
        <v>99999.000178</v>
      </c>
      <c r="AB178" s="10">
        <f t="shared" si="81"/>
        <v>99999.000178</v>
      </c>
      <c r="AC178" s="10">
        <f t="shared" si="75"/>
        <v>172</v>
      </c>
      <c r="AD178" s="10">
        <f t="shared" si="76"/>
        <v>172</v>
      </c>
      <c r="AE178" s="10">
        <f t="shared" si="77"/>
        <v>99999.000178</v>
      </c>
      <c r="AF178" s="10">
        <f t="shared" si="78"/>
        <v>99999.000178</v>
      </c>
      <c r="AG178" s="10">
        <f t="shared" si="79"/>
        <v>172</v>
      </c>
      <c r="AH178" s="10">
        <f t="shared" si="80"/>
        <v>172</v>
      </c>
    </row>
    <row r="179" spans="1:34" s="5" customFormat="1" ht="12.75">
      <c r="A179" s="5">
        <f t="shared" si="60"/>
        <v>999</v>
      </c>
      <c r="B179" s="5">
        <f t="shared" si="61"/>
        <v>999</v>
      </c>
      <c r="C179" s="5">
        <f t="shared" si="58"/>
        <v>999</v>
      </c>
      <c r="D179" s="5">
        <f t="shared" si="62"/>
        <v>999</v>
      </c>
      <c r="E179" s="41">
        <f t="shared" si="63"/>
        <v>999</v>
      </c>
      <c r="F179" s="42"/>
      <c r="G179" s="43"/>
      <c r="H179" s="44"/>
      <c r="I179" s="43"/>
      <c r="J179" s="44"/>
      <c r="K179" s="47"/>
      <c r="L179" s="45"/>
      <c r="M179" s="46">
        <f t="shared" si="59"/>
        <v>0</v>
      </c>
      <c r="N179" s="48">
        <f t="shared" si="57"/>
      </c>
      <c r="O179" s="9"/>
      <c r="P179" s="15">
        <f t="shared" si="64"/>
        <v>9999</v>
      </c>
      <c r="Q179" s="15">
        <f t="shared" si="65"/>
        <v>9999</v>
      </c>
      <c r="R179" s="15">
        <f t="shared" si="66"/>
        <v>9999</v>
      </c>
      <c r="S179" s="15">
        <f t="shared" si="67"/>
        <v>9999</v>
      </c>
      <c r="T179" s="16">
        <f t="shared" si="68"/>
        <v>1000</v>
      </c>
      <c r="U179" s="16">
        <f t="shared" si="69"/>
        <v>1000</v>
      </c>
      <c r="V179" s="16">
        <f t="shared" si="70"/>
        <v>1</v>
      </c>
      <c r="W179" s="10">
        <f t="shared" si="71"/>
        <v>99999</v>
      </c>
      <c r="X179" s="10">
        <f t="shared" si="72"/>
        <v>99999</v>
      </c>
      <c r="Y179" s="10">
        <f t="shared" si="73"/>
        <v>58</v>
      </c>
      <c r="Z179" s="10">
        <f t="shared" si="74"/>
        <v>52</v>
      </c>
      <c r="AA179" s="10">
        <f t="shared" si="81"/>
        <v>99999.000179</v>
      </c>
      <c r="AB179" s="10">
        <f t="shared" si="81"/>
        <v>99999.000179</v>
      </c>
      <c r="AC179" s="10">
        <f t="shared" si="75"/>
        <v>173</v>
      </c>
      <c r="AD179" s="10">
        <f t="shared" si="76"/>
        <v>173</v>
      </c>
      <c r="AE179" s="10">
        <f t="shared" si="77"/>
        <v>99999.000179</v>
      </c>
      <c r="AF179" s="10">
        <f t="shared" si="78"/>
        <v>99999.000179</v>
      </c>
      <c r="AG179" s="10">
        <f t="shared" si="79"/>
        <v>173</v>
      </c>
      <c r="AH179" s="10">
        <f t="shared" si="80"/>
        <v>173</v>
      </c>
    </row>
    <row r="180" spans="1:34" s="5" customFormat="1" ht="13.5" thickBot="1">
      <c r="A180" s="5">
        <f t="shared" si="60"/>
        <v>999</v>
      </c>
      <c r="B180" s="5">
        <f t="shared" si="61"/>
        <v>999</v>
      </c>
      <c r="C180" s="5">
        <f t="shared" si="58"/>
        <v>999</v>
      </c>
      <c r="D180" s="5">
        <f t="shared" si="62"/>
        <v>999</v>
      </c>
      <c r="E180" s="33">
        <f t="shared" si="63"/>
        <v>999</v>
      </c>
      <c r="F180" s="34"/>
      <c r="G180" s="35"/>
      <c r="H180" s="36"/>
      <c r="I180" s="35"/>
      <c r="J180" s="36"/>
      <c r="K180" s="37"/>
      <c r="L180" s="38"/>
      <c r="M180" s="39">
        <f t="shared" si="59"/>
        <v>0</v>
      </c>
      <c r="N180" s="40">
        <f t="shared" si="57"/>
      </c>
      <c r="O180" s="9"/>
      <c r="P180" s="15">
        <f t="shared" si="64"/>
        <v>9999</v>
      </c>
      <c r="Q180" s="15">
        <f t="shared" si="65"/>
        <v>9999</v>
      </c>
      <c r="R180" s="15">
        <f t="shared" si="66"/>
        <v>9999</v>
      </c>
      <c r="S180" s="15">
        <f t="shared" si="67"/>
        <v>9999</v>
      </c>
      <c r="T180" s="16">
        <f t="shared" si="68"/>
        <v>1000</v>
      </c>
      <c r="U180" s="16">
        <f t="shared" si="69"/>
        <v>1000</v>
      </c>
      <c r="V180" s="16">
        <f t="shared" si="70"/>
        <v>1</v>
      </c>
      <c r="W180" s="10">
        <f t="shared" si="71"/>
        <v>99999</v>
      </c>
      <c r="X180" s="10">
        <f t="shared" si="72"/>
        <v>99999</v>
      </c>
      <c r="Y180" s="10">
        <f t="shared" si="73"/>
        <v>58</v>
      </c>
      <c r="Z180" s="10">
        <f t="shared" si="74"/>
        <v>52</v>
      </c>
      <c r="AA180" s="10">
        <f t="shared" si="81"/>
        <v>99999.00018</v>
      </c>
      <c r="AB180" s="10">
        <f t="shared" si="81"/>
        <v>99999.00018</v>
      </c>
      <c r="AC180" s="10">
        <f t="shared" si="75"/>
        <v>174</v>
      </c>
      <c r="AD180" s="10">
        <f t="shared" si="76"/>
        <v>174</v>
      </c>
      <c r="AE180" s="10">
        <f t="shared" si="77"/>
        <v>99999.00018</v>
      </c>
      <c r="AF180" s="10">
        <f t="shared" si="78"/>
        <v>99999.00018</v>
      </c>
      <c r="AG180" s="10">
        <f t="shared" si="79"/>
        <v>174</v>
      </c>
      <c r="AH180" s="10">
        <f t="shared" si="80"/>
        <v>174</v>
      </c>
    </row>
    <row r="181" spans="1:34" s="5" customFormat="1" ht="12.75">
      <c r="A181" s="5">
        <f t="shared" si="60"/>
        <v>999</v>
      </c>
      <c r="B181" s="5">
        <f t="shared" si="61"/>
        <v>999</v>
      </c>
      <c r="C181" s="5">
        <f t="shared" si="58"/>
        <v>999</v>
      </c>
      <c r="D181" s="5">
        <f t="shared" si="62"/>
        <v>999</v>
      </c>
      <c r="E181" s="25">
        <f t="shared" si="63"/>
        <v>999</v>
      </c>
      <c r="F181" s="26"/>
      <c r="G181" s="27"/>
      <c r="H181" s="28"/>
      <c r="I181" s="27"/>
      <c r="J181" s="28"/>
      <c r="K181" s="29"/>
      <c r="L181" s="30"/>
      <c r="M181" s="31">
        <f t="shared" si="59"/>
        <v>0</v>
      </c>
      <c r="N181" s="32">
        <f t="shared" si="57"/>
      </c>
      <c r="O181" s="9"/>
      <c r="P181" s="15">
        <f t="shared" si="64"/>
        <v>9999</v>
      </c>
      <c r="Q181" s="15">
        <f t="shared" si="65"/>
        <v>9999</v>
      </c>
      <c r="R181" s="15">
        <f t="shared" si="66"/>
        <v>9999</v>
      </c>
      <c r="S181" s="15">
        <f t="shared" si="67"/>
        <v>9999</v>
      </c>
      <c r="T181" s="16">
        <f t="shared" si="68"/>
        <v>1000</v>
      </c>
      <c r="U181" s="16">
        <f t="shared" si="69"/>
        <v>1000</v>
      </c>
      <c r="V181" s="16">
        <f t="shared" si="70"/>
        <v>1</v>
      </c>
      <c r="W181" s="10">
        <f t="shared" si="71"/>
        <v>99999</v>
      </c>
      <c r="X181" s="10">
        <f t="shared" si="72"/>
        <v>99999</v>
      </c>
      <c r="Y181" s="10">
        <f t="shared" si="73"/>
        <v>58</v>
      </c>
      <c r="Z181" s="10">
        <f t="shared" si="74"/>
        <v>52</v>
      </c>
      <c r="AA181" s="10">
        <f t="shared" si="81"/>
        <v>99999.000181</v>
      </c>
      <c r="AB181" s="10">
        <f t="shared" si="81"/>
        <v>99999.000181</v>
      </c>
      <c r="AC181" s="10">
        <f t="shared" si="75"/>
        <v>175</v>
      </c>
      <c r="AD181" s="10">
        <f t="shared" si="76"/>
        <v>175</v>
      </c>
      <c r="AE181" s="10">
        <f t="shared" si="77"/>
        <v>99999.000181</v>
      </c>
      <c r="AF181" s="10">
        <f t="shared" si="78"/>
        <v>99999.000181</v>
      </c>
      <c r="AG181" s="10">
        <f t="shared" si="79"/>
        <v>175</v>
      </c>
      <c r="AH181" s="10">
        <f t="shared" si="80"/>
        <v>175</v>
      </c>
    </row>
    <row r="182" spans="1:34" s="5" customFormat="1" ht="12.75">
      <c r="A182" s="5">
        <f t="shared" si="60"/>
        <v>999</v>
      </c>
      <c r="B182" s="5">
        <f t="shared" si="61"/>
        <v>999</v>
      </c>
      <c r="C182" s="5">
        <f t="shared" si="58"/>
        <v>999</v>
      </c>
      <c r="D182" s="5">
        <f t="shared" si="62"/>
        <v>999</v>
      </c>
      <c r="E182" s="41">
        <f t="shared" si="63"/>
        <v>999</v>
      </c>
      <c r="F182" s="42"/>
      <c r="G182" s="43"/>
      <c r="H182" s="44"/>
      <c r="I182" s="43"/>
      <c r="J182" s="44"/>
      <c r="K182" s="47"/>
      <c r="L182" s="45"/>
      <c r="M182" s="46">
        <f t="shared" si="59"/>
        <v>0</v>
      </c>
      <c r="N182" s="48">
        <f t="shared" si="57"/>
      </c>
      <c r="O182" s="9"/>
      <c r="P182" s="15">
        <f t="shared" si="64"/>
        <v>9999</v>
      </c>
      <c r="Q182" s="15">
        <f t="shared" si="65"/>
        <v>9999</v>
      </c>
      <c r="R182" s="15">
        <f t="shared" si="66"/>
        <v>9999</v>
      </c>
      <c r="S182" s="15">
        <f t="shared" si="67"/>
        <v>9999</v>
      </c>
      <c r="T182" s="16">
        <f t="shared" si="68"/>
        <v>1000</v>
      </c>
      <c r="U182" s="16">
        <f t="shared" si="69"/>
        <v>1000</v>
      </c>
      <c r="V182" s="16">
        <f t="shared" si="70"/>
        <v>1</v>
      </c>
      <c r="W182" s="10">
        <f t="shared" si="71"/>
        <v>99999</v>
      </c>
      <c r="X182" s="10">
        <f t="shared" si="72"/>
        <v>99999</v>
      </c>
      <c r="Y182" s="10">
        <f t="shared" si="73"/>
        <v>58</v>
      </c>
      <c r="Z182" s="10">
        <f t="shared" si="74"/>
        <v>52</v>
      </c>
      <c r="AA182" s="10">
        <f t="shared" si="81"/>
        <v>99999.000182</v>
      </c>
      <c r="AB182" s="10">
        <f t="shared" si="81"/>
        <v>99999.000182</v>
      </c>
      <c r="AC182" s="10">
        <f t="shared" si="75"/>
        <v>176</v>
      </c>
      <c r="AD182" s="10">
        <f t="shared" si="76"/>
        <v>176</v>
      </c>
      <c r="AE182" s="10">
        <f t="shared" si="77"/>
        <v>99999.000182</v>
      </c>
      <c r="AF182" s="10">
        <f t="shared" si="78"/>
        <v>99999.000182</v>
      </c>
      <c r="AG182" s="10">
        <f t="shared" si="79"/>
        <v>176</v>
      </c>
      <c r="AH182" s="10">
        <f t="shared" si="80"/>
        <v>176</v>
      </c>
    </row>
    <row r="183" spans="1:34" s="5" customFormat="1" ht="13.5" thickBot="1">
      <c r="A183" s="5">
        <f t="shared" si="60"/>
        <v>999</v>
      </c>
      <c r="B183" s="5">
        <f t="shared" si="61"/>
        <v>999</v>
      </c>
      <c r="C183" s="5">
        <f t="shared" si="58"/>
        <v>999</v>
      </c>
      <c r="D183" s="5">
        <f t="shared" si="62"/>
        <v>999</v>
      </c>
      <c r="E183" s="33">
        <f t="shared" si="63"/>
        <v>999</v>
      </c>
      <c r="F183" s="34"/>
      <c r="G183" s="35"/>
      <c r="H183" s="36"/>
      <c r="I183" s="35"/>
      <c r="J183" s="36"/>
      <c r="K183" s="37"/>
      <c r="L183" s="38"/>
      <c r="M183" s="39">
        <f t="shared" si="59"/>
        <v>0</v>
      </c>
      <c r="N183" s="40">
        <f t="shared" si="57"/>
      </c>
      <c r="O183" s="9"/>
      <c r="P183" s="15">
        <f t="shared" si="64"/>
        <v>9999</v>
      </c>
      <c r="Q183" s="15">
        <f t="shared" si="65"/>
        <v>9999</v>
      </c>
      <c r="R183" s="15">
        <f t="shared" si="66"/>
        <v>9999</v>
      </c>
      <c r="S183" s="15">
        <f t="shared" si="67"/>
        <v>9999</v>
      </c>
      <c r="T183" s="16">
        <f t="shared" si="68"/>
        <v>1000</v>
      </c>
      <c r="U183" s="16">
        <f t="shared" si="69"/>
        <v>1000</v>
      </c>
      <c r="V183" s="16">
        <f t="shared" si="70"/>
        <v>1</v>
      </c>
      <c r="W183" s="10">
        <f t="shared" si="71"/>
        <v>99999</v>
      </c>
      <c r="X183" s="10">
        <f t="shared" si="72"/>
        <v>99999</v>
      </c>
      <c r="Y183" s="10">
        <f t="shared" si="73"/>
        <v>58</v>
      </c>
      <c r="Z183" s="10">
        <f t="shared" si="74"/>
        <v>52</v>
      </c>
      <c r="AA183" s="10">
        <f t="shared" si="81"/>
        <v>99999.000183</v>
      </c>
      <c r="AB183" s="10">
        <f t="shared" si="81"/>
        <v>99999.000183</v>
      </c>
      <c r="AC183" s="10">
        <f t="shared" si="75"/>
        <v>177</v>
      </c>
      <c r="AD183" s="10">
        <f t="shared" si="76"/>
        <v>177</v>
      </c>
      <c r="AE183" s="10">
        <f t="shared" si="77"/>
        <v>99999.000183</v>
      </c>
      <c r="AF183" s="10">
        <f t="shared" si="78"/>
        <v>99999.000183</v>
      </c>
      <c r="AG183" s="10">
        <f t="shared" si="79"/>
        <v>177</v>
      </c>
      <c r="AH183" s="10">
        <f t="shared" si="80"/>
        <v>177</v>
      </c>
    </row>
    <row r="184" spans="1:34" s="5" customFormat="1" ht="12.75">
      <c r="A184" s="5">
        <f t="shared" si="60"/>
        <v>999</v>
      </c>
      <c r="B184" s="5">
        <f t="shared" si="61"/>
        <v>999</v>
      </c>
      <c r="C184" s="5">
        <f t="shared" si="58"/>
        <v>999</v>
      </c>
      <c r="D184" s="5">
        <f t="shared" si="62"/>
        <v>999</v>
      </c>
      <c r="E184" s="25">
        <f t="shared" si="63"/>
        <v>999</v>
      </c>
      <c r="F184" s="26"/>
      <c r="G184" s="27"/>
      <c r="H184" s="28"/>
      <c r="I184" s="27"/>
      <c r="J184" s="28"/>
      <c r="K184" s="29"/>
      <c r="L184" s="30"/>
      <c r="M184" s="31">
        <f t="shared" si="59"/>
        <v>0</v>
      </c>
      <c r="N184" s="32">
        <f t="shared" si="57"/>
      </c>
      <c r="O184" s="9"/>
      <c r="P184" s="15">
        <f t="shared" si="64"/>
        <v>9999</v>
      </c>
      <c r="Q184" s="15">
        <f t="shared" si="65"/>
        <v>9999</v>
      </c>
      <c r="R184" s="15">
        <f t="shared" si="66"/>
        <v>9999</v>
      </c>
      <c r="S184" s="15">
        <f t="shared" si="67"/>
        <v>9999</v>
      </c>
      <c r="T184" s="16">
        <f t="shared" si="68"/>
        <v>1000</v>
      </c>
      <c r="U184" s="16">
        <f t="shared" si="69"/>
        <v>1000</v>
      </c>
      <c r="V184" s="16">
        <f t="shared" si="70"/>
        <v>1</v>
      </c>
      <c r="W184" s="10">
        <f t="shared" si="71"/>
        <v>99999</v>
      </c>
      <c r="X184" s="10">
        <f t="shared" si="72"/>
        <v>99999</v>
      </c>
      <c r="Y184" s="10">
        <f t="shared" si="73"/>
        <v>58</v>
      </c>
      <c r="Z184" s="10">
        <f t="shared" si="74"/>
        <v>52</v>
      </c>
      <c r="AA184" s="10">
        <f t="shared" si="81"/>
        <v>99999.000184</v>
      </c>
      <c r="AB184" s="10">
        <f t="shared" si="81"/>
        <v>99999.000184</v>
      </c>
      <c r="AC184" s="10">
        <f t="shared" si="75"/>
        <v>178</v>
      </c>
      <c r="AD184" s="10">
        <f t="shared" si="76"/>
        <v>178</v>
      </c>
      <c r="AE184" s="10">
        <f t="shared" si="77"/>
        <v>99999.000184</v>
      </c>
      <c r="AF184" s="10">
        <f t="shared" si="78"/>
        <v>99999.000184</v>
      </c>
      <c r="AG184" s="10">
        <f t="shared" si="79"/>
        <v>178</v>
      </c>
      <c r="AH184" s="10">
        <f t="shared" si="80"/>
        <v>178</v>
      </c>
    </row>
    <row r="185" spans="1:34" s="5" customFormat="1" ht="12.75">
      <c r="A185" s="5">
        <f t="shared" si="60"/>
        <v>999</v>
      </c>
      <c r="B185" s="5">
        <f t="shared" si="61"/>
        <v>999</v>
      </c>
      <c r="C185" s="5">
        <f t="shared" si="58"/>
        <v>999</v>
      </c>
      <c r="D185" s="5">
        <f t="shared" si="62"/>
        <v>999</v>
      </c>
      <c r="E185" s="41">
        <f t="shared" si="63"/>
        <v>999</v>
      </c>
      <c r="F185" s="42"/>
      <c r="G185" s="43"/>
      <c r="H185" s="44"/>
      <c r="I185" s="43"/>
      <c r="J185" s="44"/>
      <c r="K185" s="47"/>
      <c r="L185" s="45"/>
      <c r="M185" s="46">
        <f t="shared" si="59"/>
        <v>0</v>
      </c>
      <c r="N185" s="48">
        <f t="shared" si="57"/>
      </c>
      <c r="O185" s="9"/>
      <c r="P185" s="15">
        <f t="shared" si="64"/>
        <v>9999</v>
      </c>
      <c r="Q185" s="15">
        <f t="shared" si="65"/>
        <v>9999</v>
      </c>
      <c r="R185" s="15">
        <f t="shared" si="66"/>
        <v>9999</v>
      </c>
      <c r="S185" s="15">
        <f t="shared" si="67"/>
        <v>9999</v>
      </c>
      <c r="T185" s="16">
        <f t="shared" si="68"/>
        <v>1000</v>
      </c>
      <c r="U185" s="16">
        <f t="shared" si="69"/>
        <v>1000</v>
      </c>
      <c r="V185" s="16">
        <f t="shared" si="70"/>
        <v>1</v>
      </c>
      <c r="W185" s="10">
        <f t="shared" si="71"/>
        <v>99999</v>
      </c>
      <c r="X185" s="10">
        <f t="shared" si="72"/>
        <v>99999</v>
      </c>
      <c r="Y185" s="10">
        <f t="shared" si="73"/>
        <v>58</v>
      </c>
      <c r="Z185" s="10">
        <f t="shared" si="74"/>
        <v>52</v>
      </c>
      <c r="AA185" s="10">
        <f t="shared" si="81"/>
        <v>99999.000185</v>
      </c>
      <c r="AB185" s="10">
        <f t="shared" si="81"/>
        <v>99999.000185</v>
      </c>
      <c r="AC185" s="10">
        <f t="shared" si="75"/>
        <v>179</v>
      </c>
      <c r="AD185" s="10">
        <f t="shared" si="76"/>
        <v>179</v>
      </c>
      <c r="AE185" s="10">
        <f t="shared" si="77"/>
        <v>99999.000185</v>
      </c>
      <c r="AF185" s="10">
        <f t="shared" si="78"/>
        <v>99999.000185</v>
      </c>
      <c r="AG185" s="10">
        <f t="shared" si="79"/>
        <v>179</v>
      </c>
      <c r="AH185" s="10">
        <f t="shared" si="80"/>
        <v>179</v>
      </c>
    </row>
    <row r="186" spans="1:34" s="5" customFormat="1" ht="13.5" thickBot="1">
      <c r="A186" s="5">
        <f t="shared" si="60"/>
        <v>999</v>
      </c>
      <c r="B186" s="5">
        <f t="shared" si="61"/>
        <v>999</v>
      </c>
      <c r="C186" s="5">
        <f t="shared" si="58"/>
        <v>999</v>
      </c>
      <c r="D186" s="5">
        <f t="shared" si="62"/>
        <v>999</v>
      </c>
      <c r="E186" s="33">
        <f t="shared" si="63"/>
        <v>999</v>
      </c>
      <c r="F186" s="34"/>
      <c r="G186" s="35"/>
      <c r="H186" s="36"/>
      <c r="I186" s="35"/>
      <c r="J186" s="36"/>
      <c r="K186" s="37"/>
      <c r="L186" s="38"/>
      <c r="M186" s="39">
        <f t="shared" si="59"/>
        <v>0</v>
      </c>
      <c r="N186" s="40">
        <f t="shared" si="57"/>
      </c>
      <c r="O186" s="9"/>
      <c r="P186" s="15">
        <f t="shared" si="64"/>
        <v>9999</v>
      </c>
      <c r="Q186" s="15">
        <f t="shared" si="65"/>
        <v>9999</v>
      </c>
      <c r="R186" s="15">
        <f t="shared" si="66"/>
        <v>9999</v>
      </c>
      <c r="S186" s="15">
        <f t="shared" si="67"/>
        <v>9999</v>
      </c>
      <c r="T186" s="16">
        <f t="shared" si="68"/>
        <v>1000</v>
      </c>
      <c r="U186" s="16">
        <f t="shared" si="69"/>
        <v>1000</v>
      </c>
      <c r="V186" s="16">
        <f t="shared" si="70"/>
        <v>1</v>
      </c>
      <c r="W186" s="10">
        <f t="shared" si="71"/>
        <v>99999</v>
      </c>
      <c r="X186" s="10">
        <f t="shared" si="72"/>
        <v>99999</v>
      </c>
      <c r="Y186" s="10">
        <f t="shared" si="73"/>
        <v>58</v>
      </c>
      <c r="Z186" s="10">
        <f t="shared" si="74"/>
        <v>52</v>
      </c>
      <c r="AA186" s="10">
        <f t="shared" si="81"/>
        <v>99999.000186</v>
      </c>
      <c r="AB186" s="10">
        <f t="shared" si="81"/>
        <v>99999.000186</v>
      </c>
      <c r="AC186" s="10">
        <f t="shared" si="75"/>
        <v>180</v>
      </c>
      <c r="AD186" s="10">
        <f t="shared" si="76"/>
        <v>180</v>
      </c>
      <c r="AE186" s="10">
        <f t="shared" si="77"/>
        <v>99999.000186</v>
      </c>
      <c r="AF186" s="10">
        <f t="shared" si="78"/>
        <v>99999.000186</v>
      </c>
      <c r="AG186" s="10">
        <f t="shared" si="79"/>
        <v>180</v>
      </c>
      <c r="AH186" s="10">
        <f t="shared" si="80"/>
        <v>180</v>
      </c>
    </row>
    <row r="187" spans="1:34" s="5" customFormat="1" ht="12.75">
      <c r="A187" s="5">
        <f t="shared" si="60"/>
        <v>999</v>
      </c>
      <c r="B187" s="5">
        <f t="shared" si="61"/>
        <v>999</v>
      </c>
      <c r="C187" s="5">
        <f t="shared" si="58"/>
        <v>999</v>
      </c>
      <c r="D187" s="5">
        <f t="shared" si="62"/>
        <v>999</v>
      </c>
      <c r="E187" s="25">
        <f t="shared" si="63"/>
        <v>999</v>
      </c>
      <c r="F187" s="26"/>
      <c r="G187" s="27"/>
      <c r="H187" s="28"/>
      <c r="I187" s="27"/>
      <c r="J187" s="28"/>
      <c r="K187" s="29"/>
      <c r="L187" s="30"/>
      <c r="M187" s="31">
        <f t="shared" si="59"/>
        <v>0</v>
      </c>
      <c r="N187" s="32">
        <f t="shared" si="57"/>
      </c>
      <c r="O187" s="9"/>
      <c r="P187" s="15">
        <f t="shared" si="64"/>
        <v>9999</v>
      </c>
      <c r="Q187" s="15">
        <f t="shared" si="65"/>
        <v>9999</v>
      </c>
      <c r="R187" s="15">
        <f t="shared" si="66"/>
        <v>9999</v>
      </c>
      <c r="S187" s="15">
        <f t="shared" si="67"/>
        <v>9999</v>
      </c>
      <c r="T187" s="16">
        <f t="shared" si="68"/>
        <v>1000</v>
      </c>
      <c r="U187" s="16">
        <f t="shared" si="69"/>
        <v>1000</v>
      </c>
      <c r="V187" s="16">
        <f t="shared" si="70"/>
        <v>1</v>
      </c>
      <c r="W187" s="10">
        <f t="shared" si="71"/>
        <v>99999</v>
      </c>
      <c r="X187" s="10">
        <f t="shared" si="72"/>
        <v>99999</v>
      </c>
      <c r="Y187" s="10">
        <f t="shared" si="73"/>
        <v>58</v>
      </c>
      <c r="Z187" s="10">
        <f t="shared" si="74"/>
        <v>52</v>
      </c>
      <c r="AA187" s="10">
        <f t="shared" si="81"/>
        <v>99999.000187</v>
      </c>
      <c r="AB187" s="10">
        <f t="shared" si="81"/>
        <v>99999.000187</v>
      </c>
      <c r="AC187" s="10">
        <f t="shared" si="75"/>
        <v>181</v>
      </c>
      <c r="AD187" s="10">
        <f t="shared" si="76"/>
        <v>181</v>
      </c>
      <c r="AE187" s="10">
        <f t="shared" si="77"/>
        <v>99999.000187</v>
      </c>
      <c r="AF187" s="10">
        <f t="shared" si="78"/>
        <v>99999.000187</v>
      </c>
      <c r="AG187" s="10">
        <f t="shared" si="79"/>
        <v>181</v>
      </c>
      <c r="AH187" s="10">
        <f t="shared" si="80"/>
        <v>181</v>
      </c>
    </row>
    <row r="188" spans="1:34" s="5" customFormat="1" ht="12.75">
      <c r="A188" s="5">
        <f t="shared" si="60"/>
        <v>999</v>
      </c>
      <c r="B188" s="5">
        <f t="shared" si="61"/>
        <v>999</v>
      </c>
      <c r="C188" s="5">
        <f t="shared" si="58"/>
        <v>999</v>
      </c>
      <c r="D188" s="5">
        <f t="shared" si="62"/>
        <v>999</v>
      </c>
      <c r="E188" s="41">
        <f t="shared" si="63"/>
        <v>999</v>
      </c>
      <c r="F188" s="42"/>
      <c r="G188" s="43"/>
      <c r="H188" s="44"/>
      <c r="I188" s="43"/>
      <c r="J188" s="44"/>
      <c r="K188" s="47"/>
      <c r="L188" s="45"/>
      <c r="M188" s="46">
        <f t="shared" si="59"/>
        <v>0</v>
      </c>
      <c r="N188" s="48">
        <f t="shared" si="57"/>
      </c>
      <c r="O188" s="9"/>
      <c r="P188" s="15">
        <f t="shared" si="64"/>
        <v>9999</v>
      </c>
      <c r="Q188" s="15">
        <f t="shared" si="65"/>
        <v>9999</v>
      </c>
      <c r="R188" s="15">
        <f t="shared" si="66"/>
        <v>9999</v>
      </c>
      <c r="S188" s="15">
        <f t="shared" si="67"/>
        <v>9999</v>
      </c>
      <c r="T188" s="16">
        <f t="shared" si="68"/>
        <v>1000</v>
      </c>
      <c r="U188" s="16">
        <f t="shared" si="69"/>
        <v>1000</v>
      </c>
      <c r="V188" s="16">
        <f t="shared" si="70"/>
        <v>1</v>
      </c>
      <c r="W188" s="10">
        <f t="shared" si="71"/>
        <v>99999</v>
      </c>
      <c r="X188" s="10">
        <f t="shared" si="72"/>
        <v>99999</v>
      </c>
      <c r="Y188" s="10">
        <f t="shared" si="73"/>
        <v>58</v>
      </c>
      <c r="Z188" s="10">
        <f t="shared" si="74"/>
        <v>52</v>
      </c>
      <c r="AA188" s="10">
        <f t="shared" si="81"/>
        <v>99999.000188</v>
      </c>
      <c r="AB188" s="10">
        <f t="shared" si="81"/>
        <v>99999.000188</v>
      </c>
      <c r="AC188" s="10">
        <f t="shared" si="75"/>
        <v>182</v>
      </c>
      <c r="AD188" s="10">
        <f t="shared" si="76"/>
        <v>182</v>
      </c>
      <c r="AE188" s="10">
        <f t="shared" si="77"/>
        <v>99999.000188</v>
      </c>
      <c r="AF188" s="10">
        <f t="shared" si="78"/>
        <v>99999.000188</v>
      </c>
      <c r="AG188" s="10">
        <f t="shared" si="79"/>
        <v>182</v>
      </c>
      <c r="AH188" s="10">
        <f t="shared" si="80"/>
        <v>182</v>
      </c>
    </row>
    <row r="189" spans="1:34" s="5" customFormat="1" ht="13.5" thickBot="1">
      <c r="A189" s="5">
        <f t="shared" si="60"/>
        <v>999</v>
      </c>
      <c r="B189" s="5">
        <f t="shared" si="61"/>
        <v>999</v>
      </c>
      <c r="C189" s="5">
        <f t="shared" si="58"/>
        <v>999</v>
      </c>
      <c r="D189" s="5">
        <f t="shared" si="62"/>
        <v>999</v>
      </c>
      <c r="E189" s="33">
        <f t="shared" si="63"/>
        <v>999</v>
      </c>
      <c r="F189" s="34"/>
      <c r="G189" s="35"/>
      <c r="H189" s="36"/>
      <c r="I189" s="35"/>
      <c r="J189" s="36"/>
      <c r="K189" s="37"/>
      <c r="L189" s="38"/>
      <c r="M189" s="39">
        <f t="shared" si="59"/>
        <v>0</v>
      </c>
      <c r="N189" s="40">
        <f t="shared" si="57"/>
      </c>
      <c r="O189" s="9"/>
      <c r="P189" s="15">
        <f t="shared" si="64"/>
        <v>9999</v>
      </c>
      <c r="Q189" s="15">
        <f t="shared" si="65"/>
        <v>9999</v>
      </c>
      <c r="R189" s="15">
        <f t="shared" si="66"/>
        <v>9999</v>
      </c>
      <c r="S189" s="15">
        <f t="shared" si="67"/>
        <v>9999</v>
      </c>
      <c r="T189" s="16">
        <f t="shared" si="68"/>
        <v>1000</v>
      </c>
      <c r="U189" s="16">
        <f t="shared" si="69"/>
        <v>1000</v>
      </c>
      <c r="V189" s="16">
        <f t="shared" si="70"/>
        <v>1</v>
      </c>
      <c r="W189" s="10">
        <f t="shared" si="71"/>
        <v>99999</v>
      </c>
      <c r="X189" s="10">
        <f t="shared" si="72"/>
        <v>99999</v>
      </c>
      <c r="Y189" s="10">
        <f t="shared" si="73"/>
        <v>58</v>
      </c>
      <c r="Z189" s="10">
        <f t="shared" si="74"/>
        <v>52</v>
      </c>
      <c r="AA189" s="10">
        <f t="shared" si="81"/>
        <v>99999.000189</v>
      </c>
      <c r="AB189" s="10">
        <f t="shared" si="81"/>
        <v>99999.000189</v>
      </c>
      <c r="AC189" s="10">
        <f t="shared" si="75"/>
        <v>183</v>
      </c>
      <c r="AD189" s="10">
        <f t="shared" si="76"/>
        <v>183</v>
      </c>
      <c r="AE189" s="10">
        <f t="shared" si="77"/>
        <v>99999.000189</v>
      </c>
      <c r="AF189" s="10">
        <f t="shared" si="78"/>
        <v>99999.000189</v>
      </c>
      <c r="AG189" s="10">
        <f t="shared" si="79"/>
        <v>183</v>
      </c>
      <c r="AH189" s="10">
        <f t="shared" si="80"/>
        <v>183</v>
      </c>
    </row>
    <row r="190" spans="1:34" s="5" customFormat="1" ht="12.75">
      <c r="A190" s="5">
        <f t="shared" si="60"/>
        <v>999</v>
      </c>
      <c r="B190" s="5">
        <f t="shared" si="61"/>
        <v>999</v>
      </c>
      <c r="C190" s="5">
        <f t="shared" si="58"/>
        <v>999</v>
      </c>
      <c r="D190" s="5">
        <f t="shared" si="62"/>
        <v>999</v>
      </c>
      <c r="E190" s="25">
        <f t="shared" si="63"/>
        <v>999</v>
      </c>
      <c r="F190" s="26"/>
      <c r="G190" s="27"/>
      <c r="H190" s="28"/>
      <c r="I190" s="27"/>
      <c r="J190" s="28"/>
      <c r="K190" s="29"/>
      <c r="L190" s="30"/>
      <c r="M190" s="31">
        <f t="shared" si="59"/>
        <v>0</v>
      </c>
      <c r="N190" s="32">
        <f t="shared" si="57"/>
      </c>
      <c r="O190" s="9"/>
      <c r="P190" s="15">
        <f t="shared" si="64"/>
        <v>9999</v>
      </c>
      <c r="Q190" s="15">
        <f t="shared" si="65"/>
        <v>9999</v>
      </c>
      <c r="R190" s="15">
        <f t="shared" si="66"/>
        <v>9999</v>
      </c>
      <c r="S190" s="15">
        <f t="shared" si="67"/>
        <v>9999</v>
      </c>
      <c r="T190" s="16">
        <f t="shared" si="68"/>
        <v>1000</v>
      </c>
      <c r="U190" s="16">
        <f t="shared" si="69"/>
        <v>1000</v>
      </c>
      <c r="V190" s="16">
        <f t="shared" si="70"/>
        <v>1</v>
      </c>
      <c r="W190" s="10">
        <f t="shared" si="71"/>
        <v>99999</v>
      </c>
      <c r="X190" s="10">
        <f t="shared" si="72"/>
        <v>99999</v>
      </c>
      <c r="Y190" s="10">
        <f t="shared" si="73"/>
        <v>58</v>
      </c>
      <c r="Z190" s="10">
        <f t="shared" si="74"/>
        <v>52</v>
      </c>
      <c r="AA190" s="10">
        <f t="shared" si="81"/>
        <v>99999.00019</v>
      </c>
      <c r="AB190" s="10">
        <f t="shared" si="81"/>
        <v>99999.00019</v>
      </c>
      <c r="AC190" s="10">
        <f t="shared" si="75"/>
        <v>184</v>
      </c>
      <c r="AD190" s="10">
        <f t="shared" si="76"/>
        <v>184</v>
      </c>
      <c r="AE190" s="10">
        <f t="shared" si="77"/>
        <v>99999.00019</v>
      </c>
      <c r="AF190" s="10">
        <f t="shared" si="78"/>
        <v>99999.00019</v>
      </c>
      <c r="AG190" s="10">
        <f t="shared" si="79"/>
        <v>184</v>
      </c>
      <c r="AH190" s="10">
        <f t="shared" si="80"/>
        <v>184</v>
      </c>
    </row>
    <row r="191" spans="1:34" s="5" customFormat="1" ht="12.75">
      <c r="A191" s="5">
        <f t="shared" si="60"/>
        <v>999</v>
      </c>
      <c r="B191" s="5">
        <f t="shared" si="61"/>
        <v>999</v>
      </c>
      <c r="C191" s="5">
        <f t="shared" si="58"/>
        <v>999</v>
      </c>
      <c r="D191" s="5">
        <f t="shared" si="62"/>
        <v>999</v>
      </c>
      <c r="E191" s="41">
        <f t="shared" si="63"/>
        <v>999</v>
      </c>
      <c r="F191" s="42"/>
      <c r="G191" s="43"/>
      <c r="H191" s="44"/>
      <c r="I191" s="43"/>
      <c r="J191" s="44"/>
      <c r="K191" s="47"/>
      <c r="L191" s="45"/>
      <c r="M191" s="46">
        <f t="shared" si="59"/>
        <v>0</v>
      </c>
      <c r="N191" s="48">
        <f t="shared" si="57"/>
      </c>
      <c r="O191" s="9"/>
      <c r="P191" s="15">
        <f t="shared" si="64"/>
        <v>9999</v>
      </c>
      <c r="Q191" s="15">
        <f t="shared" si="65"/>
        <v>9999</v>
      </c>
      <c r="R191" s="15">
        <f t="shared" si="66"/>
        <v>9999</v>
      </c>
      <c r="S191" s="15">
        <f t="shared" si="67"/>
        <v>9999</v>
      </c>
      <c r="T191" s="16">
        <f t="shared" si="68"/>
        <v>1000</v>
      </c>
      <c r="U191" s="16">
        <f t="shared" si="69"/>
        <v>1000</v>
      </c>
      <c r="V191" s="16">
        <f t="shared" si="70"/>
        <v>1</v>
      </c>
      <c r="W191" s="10">
        <f t="shared" si="71"/>
        <v>99999</v>
      </c>
      <c r="X191" s="10">
        <f t="shared" si="72"/>
        <v>99999</v>
      </c>
      <c r="Y191" s="10">
        <f t="shared" si="73"/>
        <v>58</v>
      </c>
      <c r="Z191" s="10">
        <f t="shared" si="74"/>
        <v>52</v>
      </c>
      <c r="AA191" s="10">
        <f t="shared" si="81"/>
        <v>99999.000191</v>
      </c>
      <c r="AB191" s="10">
        <f t="shared" si="81"/>
        <v>99999.000191</v>
      </c>
      <c r="AC191" s="10">
        <f t="shared" si="75"/>
        <v>185</v>
      </c>
      <c r="AD191" s="10">
        <f t="shared" si="76"/>
        <v>185</v>
      </c>
      <c r="AE191" s="10">
        <f t="shared" si="77"/>
        <v>99999.000191</v>
      </c>
      <c r="AF191" s="10">
        <f t="shared" si="78"/>
        <v>99999.000191</v>
      </c>
      <c r="AG191" s="10">
        <f t="shared" si="79"/>
        <v>185</v>
      </c>
      <c r="AH191" s="10">
        <f t="shared" si="80"/>
        <v>185</v>
      </c>
    </row>
    <row r="192" spans="1:34" s="5" customFormat="1" ht="13.5" thickBot="1">
      <c r="A192" s="5">
        <f t="shared" si="60"/>
        <v>999</v>
      </c>
      <c r="B192" s="5">
        <f t="shared" si="61"/>
        <v>999</v>
      </c>
      <c r="C192" s="5">
        <f t="shared" si="58"/>
        <v>999</v>
      </c>
      <c r="D192" s="5">
        <f t="shared" si="62"/>
        <v>999</v>
      </c>
      <c r="E192" s="33">
        <f t="shared" si="63"/>
        <v>999</v>
      </c>
      <c r="F192" s="34"/>
      <c r="G192" s="35"/>
      <c r="H192" s="36"/>
      <c r="I192" s="35"/>
      <c r="J192" s="36"/>
      <c r="K192" s="37"/>
      <c r="L192" s="38"/>
      <c r="M192" s="39">
        <f t="shared" si="59"/>
        <v>0</v>
      </c>
      <c r="N192" s="40">
        <f t="shared" si="57"/>
      </c>
      <c r="O192" s="9"/>
      <c r="P192" s="15">
        <f t="shared" si="64"/>
        <v>9999</v>
      </c>
      <c r="Q192" s="15">
        <f t="shared" si="65"/>
        <v>9999</v>
      </c>
      <c r="R192" s="15">
        <f t="shared" si="66"/>
        <v>9999</v>
      </c>
      <c r="S192" s="15">
        <f t="shared" si="67"/>
        <v>9999</v>
      </c>
      <c r="T192" s="16">
        <f t="shared" si="68"/>
        <v>1000</v>
      </c>
      <c r="U192" s="16">
        <f t="shared" si="69"/>
        <v>1000</v>
      </c>
      <c r="V192" s="16">
        <f t="shared" si="70"/>
        <v>1</v>
      </c>
      <c r="W192" s="10">
        <f t="shared" si="71"/>
        <v>99999</v>
      </c>
      <c r="X192" s="10">
        <f t="shared" si="72"/>
        <v>99999</v>
      </c>
      <c r="Y192" s="10">
        <f t="shared" si="73"/>
        <v>58</v>
      </c>
      <c r="Z192" s="10">
        <f t="shared" si="74"/>
        <v>52</v>
      </c>
      <c r="AA192" s="10">
        <f t="shared" si="81"/>
        <v>99999.000192</v>
      </c>
      <c r="AB192" s="10">
        <f t="shared" si="81"/>
        <v>99999.000192</v>
      </c>
      <c r="AC192" s="10">
        <f t="shared" si="75"/>
        <v>186</v>
      </c>
      <c r="AD192" s="10">
        <f t="shared" si="76"/>
        <v>186</v>
      </c>
      <c r="AE192" s="10">
        <f t="shared" si="77"/>
        <v>99999.000192</v>
      </c>
      <c r="AF192" s="10">
        <f t="shared" si="78"/>
        <v>99999.000192</v>
      </c>
      <c r="AG192" s="10">
        <f t="shared" si="79"/>
        <v>186</v>
      </c>
      <c r="AH192" s="10">
        <f t="shared" si="80"/>
        <v>186</v>
      </c>
    </row>
    <row r="193" spans="1:34" s="5" customFormat="1" ht="12.75">
      <c r="A193" s="5">
        <f t="shared" si="60"/>
        <v>999</v>
      </c>
      <c r="B193" s="5">
        <f t="shared" si="61"/>
        <v>999</v>
      </c>
      <c r="C193" s="5">
        <f t="shared" si="58"/>
        <v>999</v>
      </c>
      <c r="D193" s="5">
        <f t="shared" si="62"/>
        <v>999</v>
      </c>
      <c r="E193" s="25">
        <f t="shared" si="63"/>
        <v>999</v>
      </c>
      <c r="F193" s="26"/>
      <c r="G193" s="27"/>
      <c r="H193" s="28"/>
      <c r="I193" s="27"/>
      <c r="J193" s="28"/>
      <c r="K193" s="29"/>
      <c r="L193" s="30"/>
      <c r="M193" s="31">
        <f t="shared" si="59"/>
        <v>0</v>
      </c>
      <c r="N193" s="32">
        <f aca="true" t="shared" si="82" ref="N193:N206">IF(I193="","",IF(I193&gt;2000,"s","m"))</f>
      </c>
      <c r="O193" s="9"/>
      <c r="P193" s="15">
        <f t="shared" si="64"/>
        <v>9999</v>
      </c>
      <c r="Q193" s="15">
        <f t="shared" si="65"/>
        <v>9999</v>
      </c>
      <c r="R193" s="15">
        <f t="shared" si="66"/>
        <v>9999</v>
      </c>
      <c r="S193" s="15">
        <f t="shared" si="67"/>
        <v>9999</v>
      </c>
      <c r="T193" s="16">
        <f t="shared" si="68"/>
        <v>1000</v>
      </c>
      <c r="U193" s="16">
        <f t="shared" si="69"/>
        <v>1000</v>
      </c>
      <c r="V193" s="16">
        <f t="shared" si="70"/>
        <v>1</v>
      </c>
      <c r="W193" s="10">
        <f t="shared" si="71"/>
        <v>99999</v>
      </c>
      <c r="X193" s="10">
        <f t="shared" si="72"/>
        <v>99999</v>
      </c>
      <c r="Y193" s="10">
        <f t="shared" si="73"/>
        <v>58</v>
      </c>
      <c r="Z193" s="10">
        <f t="shared" si="74"/>
        <v>52</v>
      </c>
      <c r="AA193" s="10">
        <f t="shared" si="81"/>
        <v>99999.000193</v>
      </c>
      <c r="AB193" s="10">
        <f t="shared" si="81"/>
        <v>99999.000193</v>
      </c>
      <c r="AC193" s="10">
        <f t="shared" si="75"/>
        <v>187</v>
      </c>
      <c r="AD193" s="10">
        <f t="shared" si="76"/>
        <v>187</v>
      </c>
      <c r="AE193" s="10">
        <f t="shared" si="77"/>
        <v>99999.000193</v>
      </c>
      <c r="AF193" s="10">
        <f t="shared" si="78"/>
        <v>99999.000193</v>
      </c>
      <c r="AG193" s="10">
        <f t="shared" si="79"/>
        <v>187</v>
      </c>
      <c r="AH193" s="10">
        <f t="shared" si="80"/>
        <v>187</v>
      </c>
    </row>
    <row r="194" spans="1:34" s="5" customFormat="1" ht="12.75">
      <c r="A194" s="5">
        <f t="shared" si="60"/>
        <v>999</v>
      </c>
      <c r="B194" s="5">
        <f t="shared" si="61"/>
        <v>999</v>
      </c>
      <c r="C194" s="5">
        <f t="shared" si="58"/>
        <v>999</v>
      </c>
      <c r="D194" s="5">
        <f t="shared" si="62"/>
        <v>999</v>
      </c>
      <c r="E194" s="41">
        <f t="shared" si="63"/>
        <v>999</v>
      </c>
      <c r="F194" s="42"/>
      <c r="G194" s="43"/>
      <c r="H194" s="44"/>
      <c r="I194" s="43"/>
      <c r="J194" s="44"/>
      <c r="K194" s="47"/>
      <c r="L194" s="45"/>
      <c r="M194" s="46">
        <f t="shared" si="59"/>
        <v>0</v>
      </c>
      <c r="N194" s="48">
        <f t="shared" si="82"/>
      </c>
      <c r="O194" s="9"/>
      <c r="P194" s="15">
        <f t="shared" si="64"/>
        <v>9999</v>
      </c>
      <c r="Q194" s="15">
        <f t="shared" si="65"/>
        <v>9999</v>
      </c>
      <c r="R194" s="15">
        <f t="shared" si="66"/>
        <v>9999</v>
      </c>
      <c r="S194" s="15">
        <f t="shared" si="67"/>
        <v>9999</v>
      </c>
      <c r="T194" s="16">
        <f t="shared" si="68"/>
        <v>1000</v>
      </c>
      <c r="U194" s="16">
        <f t="shared" si="69"/>
        <v>1000</v>
      </c>
      <c r="V194" s="16">
        <f t="shared" si="70"/>
        <v>1</v>
      </c>
      <c r="W194" s="10">
        <f t="shared" si="71"/>
        <v>99999</v>
      </c>
      <c r="X194" s="10">
        <f t="shared" si="72"/>
        <v>99999</v>
      </c>
      <c r="Y194" s="10">
        <f t="shared" si="73"/>
        <v>58</v>
      </c>
      <c r="Z194" s="10">
        <f t="shared" si="74"/>
        <v>52</v>
      </c>
      <c r="AA194" s="10">
        <f t="shared" si="81"/>
        <v>99999.000194</v>
      </c>
      <c r="AB194" s="10">
        <f t="shared" si="81"/>
        <v>99999.000194</v>
      </c>
      <c r="AC194" s="10">
        <f t="shared" si="75"/>
        <v>188</v>
      </c>
      <c r="AD194" s="10">
        <f t="shared" si="76"/>
        <v>188</v>
      </c>
      <c r="AE194" s="10">
        <f t="shared" si="77"/>
        <v>99999.000194</v>
      </c>
      <c r="AF194" s="10">
        <f t="shared" si="78"/>
        <v>99999.000194</v>
      </c>
      <c r="AG194" s="10">
        <f t="shared" si="79"/>
        <v>188</v>
      </c>
      <c r="AH194" s="10">
        <f t="shared" si="80"/>
        <v>188</v>
      </c>
    </row>
    <row r="195" spans="1:34" s="5" customFormat="1" ht="13.5" thickBot="1">
      <c r="A195" s="5">
        <f t="shared" si="60"/>
        <v>999</v>
      </c>
      <c r="B195" s="5">
        <f t="shared" si="61"/>
        <v>999</v>
      </c>
      <c r="C195" s="5">
        <f t="shared" si="58"/>
        <v>999</v>
      </c>
      <c r="D195" s="5">
        <f t="shared" si="62"/>
        <v>999</v>
      </c>
      <c r="E195" s="33">
        <f t="shared" si="63"/>
        <v>999</v>
      </c>
      <c r="F195" s="34"/>
      <c r="G195" s="35"/>
      <c r="H195" s="36"/>
      <c r="I195" s="35"/>
      <c r="J195" s="36"/>
      <c r="K195" s="37"/>
      <c r="L195" s="38"/>
      <c r="M195" s="39">
        <f t="shared" si="59"/>
        <v>0</v>
      </c>
      <c r="N195" s="40">
        <f t="shared" si="82"/>
      </c>
      <c r="O195" s="9"/>
      <c r="P195" s="15">
        <f t="shared" si="64"/>
        <v>9999</v>
      </c>
      <c r="Q195" s="15">
        <f t="shared" si="65"/>
        <v>9999</v>
      </c>
      <c r="R195" s="15">
        <f t="shared" si="66"/>
        <v>9999</v>
      </c>
      <c r="S195" s="15">
        <f t="shared" si="67"/>
        <v>9999</v>
      </c>
      <c r="T195" s="16">
        <f t="shared" si="68"/>
        <v>1000</v>
      </c>
      <c r="U195" s="16">
        <f t="shared" si="69"/>
        <v>1000</v>
      </c>
      <c r="V195" s="16">
        <f t="shared" si="70"/>
        <v>1</v>
      </c>
      <c r="W195" s="10">
        <f t="shared" si="71"/>
        <v>99999</v>
      </c>
      <c r="X195" s="10">
        <f t="shared" si="72"/>
        <v>99999</v>
      </c>
      <c r="Y195" s="10">
        <f t="shared" si="73"/>
        <v>58</v>
      </c>
      <c r="Z195" s="10">
        <f t="shared" si="74"/>
        <v>52</v>
      </c>
      <c r="AA195" s="10">
        <f t="shared" si="81"/>
        <v>99999.000195</v>
      </c>
      <c r="AB195" s="10">
        <f t="shared" si="81"/>
        <v>99999.000195</v>
      </c>
      <c r="AC195" s="10">
        <f t="shared" si="75"/>
        <v>189</v>
      </c>
      <c r="AD195" s="10">
        <f t="shared" si="76"/>
        <v>189</v>
      </c>
      <c r="AE195" s="10">
        <f t="shared" si="77"/>
        <v>99999.000195</v>
      </c>
      <c r="AF195" s="10">
        <f t="shared" si="78"/>
        <v>99999.000195</v>
      </c>
      <c r="AG195" s="10">
        <f t="shared" si="79"/>
        <v>189</v>
      </c>
      <c r="AH195" s="10">
        <f t="shared" si="80"/>
        <v>189</v>
      </c>
    </row>
    <row r="196" spans="1:34" s="5" customFormat="1" ht="12.75">
      <c r="A196" s="5">
        <f t="shared" si="60"/>
        <v>999</v>
      </c>
      <c r="B196" s="5">
        <f t="shared" si="61"/>
        <v>999</v>
      </c>
      <c r="C196" s="5">
        <f t="shared" si="58"/>
        <v>999</v>
      </c>
      <c r="D196" s="5">
        <f t="shared" si="62"/>
        <v>999</v>
      </c>
      <c r="E196" s="25">
        <f t="shared" si="63"/>
        <v>999</v>
      </c>
      <c r="F196" s="26"/>
      <c r="G196" s="27"/>
      <c r="H196" s="28"/>
      <c r="I196" s="27"/>
      <c r="J196" s="28"/>
      <c r="K196" s="29"/>
      <c r="L196" s="30"/>
      <c r="M196" s="31">
        <f t="shared" si="59"/>
        <v>0</v>
      </c>
      <c r="N196" s="32">
        <f t="shared" si="82"/>
      </c>
      <c r="O196" s="9"/>
      <c r="P196" s="15">
        <f t="shared" si="64"/>
        <v>9999</v>
      </c>
      <c r="Q196" s="15">
        <f t="shared" si="65"/>
        <v>9999</v>
      </c>
      <c r="R196" s="15">
        <f t="shared" si="66"/>
        <v>9999</v>
      </c>
      <c r="S196" s="15">
        <f t="shared" si="67"/>
        <v>9999</v>
      </c>
      <c r="T196" s="16">
        <f t="shared" si="68"/>
        <v>1000</v>
      </c>
      <c r="U196" s="16">
        <f t="shared" si="69"/>
        <v>1000</v>
      </c>
      <c r="V196" s="16">
        <f t="shared" si="70"/>
        <v>1</v>
      </c>
      <c r="W196" s="10">
        <f t="shared" si="71"/>
        <v>99999</v>
      </c>
      <c r="X196" s="10">
        <f t="shared" si="72"/>
        <v>99999</v>
      </c>
      <c r="Y196" s="10">
        <f t="shared" si="73"/>
        <v>58</v>
      </c>
      <c r="Z196" s="10">
        <f t="shared" si="74"/>
        <v>52</v>
      </c>
      <c r="AA196" s="10">
        <f t="shared" si="81"/>
        <v>99999.000196</v>
      </c>
      <c r="AB196" s="10">
        <f t="shared" si="81"/>
        <v>99999.000196</v>
      </c>
      <c r="AC196" s="10">
        <f t="shared" si="75"/>
        <v>190</v>
      </c>
      <c r="AD196" s="10">
        <f t="shared" si="76"/>
        <v>190</v>
      </c>
      <c r="AE196" s="10">
        <f t="shared" si="77"/>
        <v>99999.000196</v>
      </c>
      <c r="AF196" s="10">
        <f t="shared" si="78"/>
        <v>99999.000196</v>
      </c>
      <c r="AG196" s="10">
        <f t="shared" si="79"/>
        <v>190</v>
      </c>
      <c r="AH196" s="10">
        <f t="shared" si="80"/>
        <v>190</v>
      </c>
    </row>
    <row r="197" spans="1:34" s="5" customFormat="1" ht="12.75">
      <c r="A197" s="5">
        <f t="shared" si="60"/>
        <v>999</v>
      </c>
      <c r="B197" s="5">
        <f t="shared" si="61"/>
        <v>999</v>
      </c>
      <c r="C197" s="5">
        <f t="shared" si="58"/>
        <v>999</v>
      </c>
      <c r="D197" s="5">
        <f t="shared" si="62"/>
        <v>999</v>
      </c>
      <c r="E197" s="41">
        <f t="shared" si="63"/>
        <v>999</v>
      </c>
      <c r="F197" s="42"/>
      <c r="G197" s="43"/>
      <c r="H197" s="44"/>
      <c r="I197" s="43"/>
      <c r="J197" s="44"/>
      <c r="K197" s="47"/>
      <c r="L197" s="45"/>
      <c r="M197" s="46">
        <f t="shared" si="59"/>
        <v>0</v>
      </c>
      <c r="N197" s="48">
        <f t="shared" si="82"/>
      </c>
      <c r="O197" s="9"/>
      <c r="P197" s="15">
        <f t="shared" si="64"/>
        <v>9999</v>
      </c>
      <c r="Q197" s="15">
        <f t="shared" si="65"/>
        <v>9999</v>
      </c>
      <c r="R197" s="15">
        <f t="shared" si="66"/>
        <v>9999</v>
      </c>
      <c r="S197" s="15">
        <f t="shared" si="67"/>
        <v>9999</v>
      </c>
      <c r="T197" s="16">
        <f t="shared" si="68"/>
        <v>1000</v>
      </c>
      <c r="U197" s="16">
        <f t="shared" si="69"/>
        <v>1000</v>
      </c>
      <c r="V197" s="16">
        <f t="shared" si="70"/>
        <v>1</v>
      </c>
      <c r="W197" s="10">
        <f t="shared" si="71"/>
        <v>99999</v>
      </c>
      <c r="X197" s="10">
        <f t="shared" si="72"/>
        <v>99999</v>
      </c>
      <c r="Y197" s="10">
        <f t="shared" si="73"/>
        <v>58</v>
      </c>
      <c r="Z197" s="10">
        <f t="shared" si="74"/>
        <v>52</v>
      </c>
      <c r="AA197" s="10">
        <f t="shared" si="81"/>
        <v>99999.000197</v>
      </c>
      <c r="AB197" s="10">
        <f t="shared" si="81"/>
        <v>99999.000197</v>
      </c>
      <c r="AC197" s="10">
        <f t="shared" si="75"/>
        <v>191</v>
      </c>
      <c r="AD197" s="10">
        <f t="shared" si="76"/>
        <v>191</v>
      </c>
      <c r="AE197" s="10">
        <f t="shared" si="77"/>
        <v>99999.000197</v>
      </c>
      <c r="AF197" s="10">
        <f t="shared" si="78"/>
        <v>99999.000197</v>
      </c>
      <c r="AG197" s="10">
        <f t="shared" si="79"/>
        <v>191</v>
      </c>
      <c r="AH197" s="10">
        <f t="shared" si="80"/>
        <v>191</v>
      </c>
    </row>
    <row r="198" spans="1:34" s="5" customFormat="1" ht="13.5" thickBot="1">
      <c r="A198" s="5">
        <f t="shared" si="60"/>
        <v>999</v>
      </c>
      <c r="B198" s="5">
        <f t="shared" si="61"/>
        <v>999</v>
      </c>
      <c r="C198" s="5">
        <f t="shared" si="58"/>
        <v>999</v>
      </c>
      <c r="D198" s="5">
        <f t="shared" si="62"/>
        <v>999</v>
      </c>
      <c r="E198" s="33">
        <f t="shared" si="63"/>
        <v>999</v>
      </c>
      <c r="F198" s="34"/>
      <c r="G198" s="35"/>
      <c r="H198" s="36"/>
      <c r="I198" s="35"/>
      <c r="J198" s="36"/>
      <c r="K198" s="37"/>
      <c r="L198" s="38"/>
      <c r="M198" s="39">
        <f t="shared" si="59"/>
        <v>0</v>
      </c>
      <c r="N198" s="40">
        <f t="shared" si="82"/>
      </c>
      <c r="O198" s="9"/>
      <c r="P198" s="15">
        <f t="shared" si="64"/>
        <v>9999</v>
      </c>
      <c r="Q198" s="15">
        <f t="shared" si="65"/>
        <v>9999</v>
      </c>
      <c r="R198" s="15">
        <f t="shared" si="66"/>
        <v>9999</v>
      </c>
      <c r="S198" s="15">
        <f t="shared" si="67"/>
        <v>9999</v>
      </c>
      <c r="T198" s="16">
        <f t="shared" si="68"/>
        <v>1000</v>
      </c>
      <c r="U198" s="16">
        <f t="shared" si="69"/>
        <v>1000</v>
      </c>
      <c r="V198" s="16">
        <f t="shared" si="70"/>
        <v>1</v>
      </c>
      <c r="W198" s="10">
        <f t="shared" si="71"/>
        <v>99999</v>
      </c>
      <c r="X198" s="10">
        <f t="shared" si="72"/>
        <v>99999</v>
      </c>
      <c r="Y198" s="10">
        <f t="shared" si="73"/>
        <v>58</v>
      </c>
      <c r="Z198" s="10">
        <f t="shared" si="74"/>
        <v>52</v>
      </c>
      <c r="AA198" s="10">
        <f t="shared" si="81"/>
        <v>99999.000198</v>
      </c>
      <c r="AB198" s="10">
        <f t="shared" si="81"/>
        <v>99999.000198</v>
      </c>
      <c r="AC198" s="10">
        <f t="shared" si="75"/>
        <v>192</v>
      </c>
      <c r="AD198" s="10">
        <f t="shared" si="76"/>
        <v>192</v>
      </c>
      <c r="AE198" s="10">
        <f t="shared" si="77"/>
        <v>99999.000198</v>
      </c>
      <c r="AF198" s="10">
        <f t="shared" si="78"/>
        <v>99999.000198</v>
      </c>
      <c r="AG198" s="10">
        <f t="shared" si="79"/>
        <v>192</v>
      </c>
      <c r="AH198" s="10">
        <f t="shared" si="80"/>
        <v>192</v>
      </c>
    </row>
    <row r="199" spans="1:34" s="5" customFormat="1" ht="12.75">
      <c r="A199" s="5">
        <f t="shared" si="60"/>
        <v>999</v>
      </c>
      <c r="B199" s="5">
        <f t="shared" si="61"/>
        <v>999</v>
      </c>
      <c r="C199" s="5">
        <f aca="true" t="shared" si="83" ref="C199:C206">IF(N199="s",AG199,999)</f>
        <v>999</v>
      </c>
      <c r="D199" s="5">
        <f t="shared" si="62"/>
        <v>999</v>
      </c>
      <c r="E199" s="25">
        <f t="shared" si="63"/>
        <v>999</v>
      </c>
      <c r="F199" s="26"/>
      <c r="G199" s="27"/>
      <c r="H199" s="28"/>
      <c r="I199" s="27"/>
      <c r="J199" s="28"/>
      <c r="K199" s="29"/>
      <c r="L199" s="30"/>
      <c r="M199" s="31">
        <f aca="true" t="shared" si="84" ref="M199:M206">IF(AND(K199="NP",L199="NP"),"NP",IF(L199="NP",K199,IF(AND(K199="NP",L199=""),"NP",IF(K199="NP",L199,MIN(K199:L199)))))</f>
        <v>0</v>
      </c>
      <c r="N199" s="32">
        <f t="shared" si="82"/>
      </c>
      <c r="O199" s="9"/>
      <c r="P199" s="15">
        <f t="shared" si="64"/>
        <v>9999</v>
      </c>
      <c r="Q199" s="15">
        <f t="shared" si="65"/>
        <v>9999</v>
      </c>
      <c r="R199" s="15">
        <f t="shared" si="66"/>
        <v>9999</v>
      </c>
      <c r="S199" s="15">
        <f t="shared" si="67"/>
        <v>9999</v>
      </c>
      <c r="T199" s="16">
        <f t="shared" si="68"/>
        <v>1000</v>
      </c>
      <c r="U199" s="16">
        <f t="shared" si="69"/>
        <v>1000</v>
      </c>
      <c r="V199" s="16">
        <f t="shared" si="70"/>
        <v>1</v>
      </c>
      <c r="W199" s="10">
        <f t="shared" si="71"/>
        <v>99999</v>
      </c>
      <c r="X199" s="10">
        <f t="shared" si="72"/>
        <v>99999</v>
      </c>
      <c r="Y199" s="10">
        <f t="shared" si="73"/>
        <v>58</v>
      </c>
      <c r="Z199" s="10">
        <f t="shared" si="74"/>
        <v>52</v>
      </c>
      <c r="AA199" s="10">
        <f t="shared" si="81"/>
        <v>99999.000199</v>
      </c>
      <c r="AB199" s="10">
        <f t="shared" si="81"/>
        <v>99999.000199</v>
      </c>
      <c r="AC199" s="10">
        <f t="shared" si="75"/>
        <v>193</v>
      </c>
      <c r="AD199" s="10">
        <f t="shared" si="76"/>
        <v>193</v>
      </c>
      <c r="AE199" s="10">
        <f t="shared" si="77"/>
        <v>99999.000199</v>
      </c>
      <c r="AF199" s="10">
        <f t="shared" si="78"/>
        <v>99999.000199</v>
      </c>
      <c r="AG199" s="10">
        <f t="shared" si="79"/>
        <v>193</v>
      </c>
      <c r="AH199" s="10">
        <f t="shared" si="80"/>
        <v>193</v>
      </c>
    </row>
    <row r="200" spans="1:34" s="5" customFormat="1" ht="12.75">
      <c r="A200" s="5">
        <f aca="true" t="shared" si="85" ref="A200:A206">IF(N200="s",AC200,999)</f>
        <v>999</v>
      </c>
      <c r="B200" s="5">
        <f aca="true" t="shared" si="86" ref="B200:B206">IF(N200="m",AD200,999)</f>
        <v>999</v>
      </c>
      <c r="C200" s="5">
        <f t="shared" si="83"/>
        <v>999</v>
      </c>
      <c r="D200" s="5">
        <f aca="true" t="shared" si="87" ref="D200:D206">IF(N200="m",AH200,999)</f>
        <v>999</v>
      </c>
      <c r="E200" s="41">
        <f aca="true" t="shared" si="88" ref="E200:E206">IF(N200="s",Y200,IF(N200="m",Z200,999))</f>
        <v>999</v>
      </c>
      <c r="F200" s="42"/>
      <c r="G200" s="43"/>
      <c r="H200" s="44"/>
      <c r="I200" s="43"/>
      <c r="J200" s="44"/>
      <c r="K200" s="47"/>
      <c r="L200" s="45"/>
      <c r="M200" s="46">
        <f t="shared" si="84"/>
        <v>0</v>
      </c>
      <c r="N200" s="48">
        <f t="shared" si="82"/>
      </c>
      <c r="O200" s="9"/>
      <c r="P200" s="15">
        <f aca="true" t="shared" si="89" ref="P200:P206">IF(M200=0,9999,IF(M200="NP",999,M200))</f>
        <v>9999</v>
      </c>
      <c r="Q200" s="15">
        <f aca="true" t="shared" si="90" ref="Q200:Q206">IF(M200=0,9999,IF(M200="NP",999,IF(OR(K200="NP",L200="NP"),MIN(K200:L200)+500,K200+L200)))</f>
        <v>9999</v>
      </c>
      <c r="R200" s="15">
        <f aca="true" t="shared" si="91" ref="R200:R206">IF(N200="s",P200,9999)</f>
        <v>9999</v>
      </c>
      <c r="S200" s="15">
        <f aca="true" t="shared" si="92" ref="S200:S206">IF(N200="m",P200,9999)</f>
        <v>9999</v>
      </c>
      <c r="T200" s="16">
        <f aca="true" t="shared" si="93" ref="T200:T206">RANK(R200,$R$7:$R$206,1)*1000</f>
        <v>1000</v>
      </c>
      <c r="U200" s="16">
        <f aca="true" t="shared" si="94" ref="U200:U206">RANK(S200,$S$7:$S$206,1)*1000</f>
        <v>1000</v>
      </c>
      <c r="V200" s="16">
        <f aca="true" t="shared" si="95" ref="V200:V206">RANK(Q200,$Q$7:$Q$206,1)</f>
        <v>1</v>
      </c>
      <c r="W200" s="10">
        <f aca="true" t="shared" si="96" ref="W200:W206">IF(N200="s",V200+T200,99999)</f>
        <v>99999</v>
      </c>
      <c r="X200" s="10">
        <f aca="true" t="shared" si="97" ref="X200:X206">IF(N200="m",V200+U200,99999)</f>
        <v>99999</v>
      </c>
      <c r="Y200" s="10">
        <f aca="true" t="shared" si="98" ref="Y200:Y206">RANK(W200,$W$7:$W$206,1)</f>
        <v>58</v>
      </c>
      <c r="Z200" s="10">
        <f aca="true" t="shared" si="99" ref="Z200:Z206">RANK(X200,$X$7:$X$206,1)</f>
        <v>52</v>
      </c>
      <c r="AA200" s="10">
        <f t="shared" si="81"/>
        <v>99999.0002</v>
      </c>
      <c r="AB200" s="10">
        <f t="shared" si="81"/>
        <v>99999.0002</v>
      </c>
      <c r="AC200" s="10">
        <f aca="true" t="shared" si="100" ref="AC200:AC206">RANK(AA200,$AA$7:$AA$206,1)</f>
        <v>194</v>
      </c>
      <c r="AD200" s="10">
        <f aca="true" t="shared" si="101" ref="AD200:AD206">RANK(AB200,$AB$7:$AB$206,1)</f>
        <v>194</v>
      </c>
      <c r="AE200" s="10">
        <f aca="true" t="shared" si="102" ref="AE200:AE206">IF(OR(O200="d",O200="x"),999999,W200+ROW()*0.000001)</f>
        <v>99999.0002</v>
      </c>
      <c r="AF200" s="10">
        <f aca="true" t="shared" si="103" ref="AF200:AF206">IF(OR(O200="m",O200="x"),999999,X200+ROW()*0.000001)</f>
        <v>99999.0002</v>
      </c>
      <c r="AG200" s="10">
        <f aca="true" t="shared" si="104" ref="AG200:AG206">RANK(AE200,$AE$7:$AE$206,1)</f>
        <v>194</v>
      </c>
      <c r="AH200" s="10">
        <f aca="true" t="shared" si="105" ref="AH200:AH206">RANK(AF200,$AF$7:$AF$206,1)</f>
        <v>194</v>
      </c>
    </row>
    <row r="201" spans="1:34" s="5" customFormat="1" ht="13.5" thickBot="1">
      <c r="A201" s="5">
        <f t="shared" si="85"/>
        <v>999</v>
      </c>
      <c r="B201" s="5">
        <f t="shared" si="86"/>
        <v>999</v>
      </c>
      <c r="C201" s="5">
        <f t="shared" si="83"/>
        <v>999</v>
      </c>
      <c r="D201" s="5">
        <f t="shared" si="87"/>
        <v>999</v>
      </c>
      <c r="E201" s="33">
        <f t="shared" si="88"/>
        <v>999</v>
      </c>
      <c r="F201" s="34"/>
      <c r="G201" s="35"/>
      <c r="H201" s="36"/>
      <c r="I201" s="35"/>
      <c r="J201" s="36"/>
      <c r="K201" s="37"/>
      <c r="L201" s="38"/>
      <c r="M201" s="39">
        <f t="shared" si="84"/>
        <v>0</v>
      </c>
      <c r="N201" s="40">
        <f t="shared" si="82"/>
      </c>
      <c r="O201" s="9"/>
      <c r="P201" s="15">
        <f t="shared" si="89"/>
        <v>9999</v>
      </c>
      <c r="Q201" s="15">
        <f t="shared" si="90"/>
        <v>9999</v>
      </c>
      <c r="R201" s="15">
        <f t="shared" si="91"/>
        <v>9999</v>
      </c>
      <c r="S201" s="15">
        <f t="shared" si="92"/>
        <v>9999</v>
      </c>
      <c r="T201" s="16">
        <f t="shared" si="93"/>
        <v>1000</v>
      </c>
      <c r="U201" s="16">
        <f t="shared" si="94"/>
        <v>1000</v>
      </c>
      <c r="V201" s="16">
        <f t="shared" si="95"/>
        <v>1</v>
      </c>
      <c r="W201" s="10">
        <f t="shared" si="96"/>
        <v>99999</v>
      </c>
      <c r="X201" s="10">
        <f t="shared" si="97"/>
        <v>99999</v>
      </c>
      <c r="Y201" s="10">
        <f t="shared" si="98"/>
        <v>58</v>
      </c>
      <c r="Z201" s="10">
        <f t="shared" si="99"/>
        <v>52</v>
      </c>
      <c r="AA201" s="10">
        <f t="shared" si="81"/>
        <v>99999.000201</v>
      </c>
      <c r="AB201" s="10">
        <f t="shared" si="81"/>
        <v>99999.000201</v>
      </c>
      <c r="AC201" s="10">
        <f t="shared" si="100"/>
        <v>195</v>
      </c>
      <c r="AD201" s="10">
        <f t="shared" si="101"/>
        <v>195</v>
      </c>
      <c r="AE201" s="10">
        <f t="shared" si="102"/>
        <v>99999.000201</v>
      </c>
      <c r="AF201" s="10">
        <f t="shared" si="103"/>
        <v>99999.000201</v>
      </c>
      <c r="AG201" s="10">
        <f t="shared" si="104"/>
        <v>195</v>
      </c>
      <c r="AH201" s="10">
        <f t="shared" si="105"/>
        <v>195</v>
      </c>
    </row>
    <row r="202" spans="1:34" s="5" customFormat="1" ht="12.75">
      <c r="A202" s="5">
        <f t="shared" si="85"/>
        <v>999</v>
      </c>
      <c r="B202" s="5">
        <f t="shared" si="86"/>
        <v>999</v>
      </c>
      <c r="C202" s="5">
        <f t="shared" si="83"/>
        <v>999</v>
      </c>
      <c r="D202" s="5">
        <f t="shared" si="87"/>
        <v>999</v>
      </c>
      <c r="E202" s="25">
        <f t="shared" si="88"/>
        <v>999</v>
      </c>
      <c r="F202" s="26"/>
      <c r="G202" s="27"/>
      <c r="H202" s="28"/>
      <c r="I202" s="27"/>
      <c r="J202" s="28"/>
      <c r="K202" s="29"/>
      <c r="L202" s="30"/>
      <c r="M202" s="31">
        <f t="shared" si="84"/>
        <v>0</v>
      </c>
      <c r="N202" s="32">
        <f t="shared" si="82"/>
      </c>
      <c r="O202" s="9"/>
      <c r="P202" s="15">
        <f t="shared" si="89"/>
        <v>9999</v>
      </c>
      <c r="Q202" s="15">
        <f t="shared" si="90"/>
        <v>9999</v>
      </c>
      <c r="R202" s="15">
        <f t="shared" si="91"/>
        <v>9999</v>
      </c>
      <c r="S202" s="15">
        <f t="shared" si="92"/>
        <v>9999</v>
      </c>
      <c r="T202" s="16">
        <f t="shared" si="93"/>
        <v>1000</v>
      </c>
      <c r="U202" s="16">
        <f t="shared" si="94"/>
        <v>1000</v>
      </c>
      <c r="V202" s="16">
        <f t="shared" si="95"/>
        <v>1</v>
      </c>
      <c r="W202" s="10">
        <f t="shared" si="96"/>
        <v>99999</v>
      </c>
      <c r="X202" s="10">
        <f t="shared" si="97"/>
        <v>99999</v>
      </c>
      <c r="Y202" s="10">
        <f t="shared" si="98"/>
        <v>58</v>
      </c>
      <c r="Z202" s="10">
        <f t="shared" si="99"/>
        <v>52</v>
      </c>
      <c r="AA202" s="10">
        <f t="shared" si="81"/>
        <v>99999.000202</v>
      </c>
      <c r="AB202" s="10">
        <f t="shared" si="81"/>
        <v>99999.000202</v>
      </c>
      <c r="AC202" s="10">
        <f t="shared" si="100"/>
        <v>196</v>
      </c>
      <c r="AD202" s="10">
        <f t="shared" si="101"/>
        <v>196</v>
      </c>
      <c r="AE202" s="10">
        <f t="shared" si="102"/>
        <v>99999.000202</v>
      </c>
      <c r="AF202" s="10">
        <f t="shared" si="103"/>
        <v>99999.000202</v>
      </c>
      <c r="AG202" s="10">
        <f t="shared" si="104"/>
        <v>196</v>
      </c>
      <c r="AH202" s="10">
        <f t="shared" si="105"/>
        <v>196</v>
      </c>
    </row>
    <row r="203" spans="1:34" s="5" customFormat="1" ht="12.75">
      <c r="A203" s="5">
        <f t="shared" si="85"/>
        <v>999</v>
      </c>
      <c r="B203" s="5">
        <f t="shared" si="86"/>
        <v>999</v>
      </c>
      <c r="C203" s="5">
        <f t="shared" si="83"/>
        <v>999</v>
      </c>
      <c r="D203" s="5">
        <f t="shared" si="87"/>
        <v>999</v>
      </c>
      <c r="E203" s="41">
        <f t="shared" si="88"/>
        <v>999</v>
      </c>
      <c r="F203" s="42"/>
      <c r="G203" s="43"/>
      <c r="H203" s="44"/>
      <c r="I203" s="43"/>
      <c r="J203" s="44"/>
      <c r="K203" s="47"/>
      <c r="L203" s="45"/>
      <c r="M203" s="46">
        <f t="shared" si="84"/>
        <v>0</v>
      </c>
      <c r="N203" s="48">
        <f t="shared" si="82"/>
      </c>
      <c r="O203" s="9"/>
      <c r="P203" s="15">
        <f t="shared" si="89"/>
        <v>9999</v>
      </c>
      <c r="Q203" s="15">
        <f t="shared" si="90"/>
        <v>9999</v>
      </c>
      <c r="R203" s="15">
        <f t="shared" si="91"/>
        <v>9999</v>
      </c>
      <c r="S203" s="15">
        <f t="shared" si="92"/>
        <v>9999</v>
      </c>
      <c r="T203" s="16">
        <f t="shared" si="93"/>
        <v>1000</v>
      </c>
      <c r="U203" s="16">
        <f t="shared" si="94"/>
        <v>1000</v>
      </c>
      <c r="V203" s="16">
        <f t="shared" si="95"/>
        <v>1</v>
      </c>
      <c r="W203" s="10">
        <f t="shared" si="96"/>
        <v>99999</v>
      </c>
      <c r="X203" s="10">
        <f t="shared" si="97"/>
        <v>99999</v>
      </c>
      <c r="Y203" s="10">
        <f t="shared" si="98"/>
        <v>58</v>
      </c>
      <c r="Z203" s="10">
        <f t="shared" si="99"/>
        <v>52</v>
      </c>
      <c r="AA203" s="10">
        <f t="shared" si="81"/>
        <v>99999.000203</v>
      </c>
      <c r="AB203" s="10">
        <f t="shared" si="81"/>
        <v>99999.000203</v>
      </c>
      <c r="AC203" s="10">
        <f t="shared" si="100"/>
        <v>197</v>
      </c>
      <c r="AD203" s="10">
        <f t="shared" si="101"/>
        <v>197</v>
      </c>
      <c r="AE203" s="10">
        <f t="shared" si="102"/>
        <v>99999.000203</v>
      </c>
      <c r="AF203" s="10">
        <f t="shared" si="103"/>
        <v>99999.000203</v>
      </c>
      <c r="AG203" s="10">
        <f t="shared" si="104"/>
        <v>197</v>
      </c>
      <c r="AH203" s="10">
        <f t="shared" si="105"/>
        <v>197</v>
      </c>
    </row>
    <row r="204" spans="1:34" s="5" customFormat="1" ht="13.5" thickBot="1">
      <c r="A204" s="5">
        <f t="shared" si="85"/>
        <v>999</v>
      </c>
      <c r="B204" s="5">
        <f t="shared" si="86"/>
        <v>999</v>
      </c>
      <c r="C204" s="5">
        <f t="shared" si="83"/>
        <v>999</v>
      </c>
      <c r="D204" s="5">
        <f t="shared" si="87"/>
        <v>999</v>
      </c>
      <c r="E204" s="33">
        <f t="shared" si="88"/>
        <v>999</v>
      </c>
      <c r="F204" s="34"/>
      <c r="G204" s="35"/>
      <c r="H204" s="36"/>
      <c r="I204" s="35"/>
      <c r="J204" s="36"/>
      <c r="K204" s="37"/>
      <c r="L204" s="38"/>
      <c r="M204" s="39">
        <f t="shared" si="84"/>
        <v>0</v>
      </c>
      <c r="N204" s="40">
        <f t="shared" si="82"/>
      </c>
      <c r="O204" s="9"/>
      <c r="P204" s="15">
        <f t="shared" si="89"/>
        <v>9999</v>
      </c>
      <c r="Q204" s="15">
        <f t="shared" si="90"/>
        <v>9999</v>
      </c>
      <c r="R204" s="15">
        <f t="shared" si="91"/>
        <v>9999</v>
      </c>
      <c r="S204" s="15">
        <f t="shared" si="92"/>
        <v>9999</v>
      </c>
      <c r="T204" s="16">
        <f t="shared" si="93"/>
        <v>1000</v>
      </c>
      <c r="U204" s="16">
        <f t="shared" si="94"/>
        <v>1000</v>
      </c>
      <c r="V204" s="16">
        <f t="shared" si="95"/>
        <v>1</v>
      </c>
      <c r="W204" s="10">
        <f t="shared" si="96"/>
        <v>99999</v>
      </c>
      <c r="X204" s="10">
        <f t="shared" si="97"/>
        <v>99999</v>
      </c>
      <c r="Y204" s="10">
        <f t="shared" si="98"/>
        <v>58</v>
      </c>
      <c r="Z204" s="10">
        <f t="shared" si="99"/>
        <v>52</v>
      </c>
      <c r="AA204" s="10">
        <f t="shared" si="81"/>
        <v>99999.000204</v>
      </c>
      <c r="AB204" s="10">
        <f t="shared" si="81"/>
        <v>99999.000204</v>
      </c>
      <c r="AC204" s="10">
        <f t="shared" si="100"/>
        <v>198</v>
      </c>
      <c r="AD204" s="10">
        <f t="shared" si="101"/>
        <v>198</v>
      </c>
      <c r="AE204" s="10">
        <f t="shared" si="102"/>
        <v>99999.000204</v>
      </c>
      <c r="AF204" s="10">
        <f t="shared" si="103"/>
        <v>99999.000204</v>
      </c>
      <c r="AG204" s="10">
        <f t="shared" si="104"/>
        <v>198</v>
      </c>
      <c r="AH204" s="10">
        <f t="shared" si="105"/>
        <v>198</v>
      </c>
    </row>
    <row r="205" spans="1:34" s="5" customFormat="1" ht="12.75">
      <c r="A205" s="5">
        <f t="shared" si="85"/>
        <v>999</v>
      </c>
      <c r="B205" s="5">
        <f t="shared" si="86"/>
        <v>999</v>
      </c>
      <c r="C205" s="5">
        <f t="shared" si="83"/>
        <v>999</v>
      </c>
      <c r="D205" s="5">
        <f t="shared" si="87"/>
        <v>999</v>
      </c>
      <c r="E205" s="41">
        <f t="shared" si="88"/>
        <v>999</v>
      </c>
      <c r="F205" s="42"/>
      <c r="G205" s="43"/>
      <c r="H205" s="44"/>
      <c r="I205" s="43"/>
      <c r="J205" s="44"/>
      <c r="K205" s="47"/>
      <c r="L205" s="45"/>
      <c r="M205" s="46">
        <f t="shared" si="84"/>
        <v>0</v>
      </c>
      <c r="N205" s="48">
        <f t="shared" si="82"/>
      </c>
      <c r="O205" s="9"/>
      <c r="P205" s="15">
        <f t="shared" si="89"/>
        <v>9999</v>
      </c>
      <c r="Q205" s="15">
        <f t="shared" si="90"/>
        <v>9999</v>
      </c>
      <c r="R205" s="15">
        <f t="shared" si="91"/>
        <v>9999</v>
      </c>
      <c r="S205" s="15">
        <f t="shared" si="92"/>
        <v>9999</v>
      </c>
      <c r="T205" s="16">
        <f t="shared" si="93"/>
        <v>1000</v>
      </c>
      <c r="U205" s="16">
        <f t="shared" si="94"/>
        <v>1000</v>
      </c>
      <c r="V205" s="16">
        <f t="shared" si="95"/>
        <v>1</v>
      </c>
      <c r="W205" s="10">
        <f t="shared" si="96"/>
        <v>99999</v>
      </c>
      <c r="X205" s="10">
        <f t="shared" si="97"/>
        <v>99999</v>
      </c>
      <c r="Y205" s="10">
        <f t="shared" si="98"/>
        <v>58</v>
      </c>
      <c r="Z205" s="10">
        <f t="shared" si="99"/>
        <v>52</v>
      </c>
      <c r="AA205" s="10">
        <f t="shared" si="81"/>
        <v>99999.000205</v>
      </c>
      <c r="AB205" s="10">
        <f t="shared" si="81"/>
        <v>99999.000205</v>
      </c>
      <c r="AC205" s="10">
        <f t="shared" si="100"/>
        <v>199</v>
      </c>
      <c r="AD205" s="10">
        <f t="shared" si="101"/>
        <v>199</v>
      </c>
      <c r="AE205" s="10">
        <f t="shared" si="102"/>
        <v>99999.000205</v>
      </c>
      <c r="AF205" s="10">
        <f t="shared" si="103"/>
        <v>99999.000205</v>
      </c>
      <c r="AG205" s="10">
        <f t="shared" si="104"/>
        <v>199</v>
      </c>
      <c r="AH205" s="10">
        <f t="shared" si="105"/>
        <v>199</v>
      </c>
    </row>
    <row r="206" spans="1:34" s="5" customFormat="1" ht="13.5" thickBot="1">
      <c r="A206" s="5">
        <f t="shared" si="85"/>
        <v>999</v>
      </c>
      <c r="B206" s="5">
        <f t="shared" si="86"/>
        <v>999</v>
      </c>
      <c r="C206" s="5">
        <f t="shared" si="83"/>
        <v>999</v>
      </c>
      <c r="D206" s="5">
        <f t="shared" si="87"/>
        <v>999</v>
      </c>
      <c r="E206" s="33">
        <f t="shared" si="88"/>
        <v>999</v>
      </c>
      <c r="F206" s="34"/>
      <c r="G206" s="35"/>
      <c r="H206" s="36"/>
      <c r="I206" s="35"/>
      <c r="J206" s="36"/>
      <c r="K206" s="37"/>
      <c r="L206" s="38"/>
      <c r="M206" s="39">
        <f t="shared" si="84"/>
        <v>0</v>
      </c>
      <c r="N206" s="40">
        <f t="shared" si="82"/>
      </c>
      <c r="O206" s="9"/>
      <c r="P206" s="15">
        <f t="shared" si="89"/>
        <v>9999</v>
      </c>
      <c r="Q206" s="15">
        <f t="shared" si="90"/>
        <v>9999</v>
      </c>
      <c r="R206" s="15">
        <f t="shared" si="91"/>
        <v>9999</v>
      </c>
      <c r="S206" s="15">
        <f t="shared" si="92"/>
        <v>9999</v>
      </c>
      <c r="T206" s="16">
        <f t="shared" si="93"/>
        <v>1000</v>
      </c>
      <c r="U206" s="16">
        <f t="shared" si="94"/>
        <v>1000</v>
      </c>
      <c r="V206" s="16">
        <f t="shared" si="95"/>
        <v>1</v>
      </c>
      <c r="W206" s="10">
        <f t="shared" si="96"/>
        <v>99999</v>
      </c>
      <c r="X206" s="10">
        <f t="shared" si="97"/>
        <v>99999</v>
      </c>
      <c r="Y206" s="10">
        <f t="shared" si="98"/>
        <v>58</v>
      </c>
      <c r="Z206" s="10">
        <f t="shared" si="99"/>
        <v>52</v>
      </c>
      <c r="AA206" s="10">
        <f t="shared" si="81"/>
        <v>99999.000206</v>
      </c>
      <c r="AB206" s="10">
        <f t="shared" si="81"/>
        <v>99999.000206</v>
      </c>
      <c r="AC206" s="10">
        <f t="shared" si="100"/>
        <v>200</v>
      </c>
      <c r="AD206" s="10">
        <f t="shared" si="101"/>
        <v>200</v>
      </c>
      <c r="AE206" s="10">
        <f t="shared" si="102"/>
        <v>99999.000206</v>
      </c>
      <c r="AF206" s="10">
        <f t="shared" si="103"/>
        <v>99999.000206</v>
      </c>
      <c r="AG206" s="10">
        <f t="shared" si="104"/>
        <v>200</v>
      </c>
      <c r="AH206" s="10">
        <f t="shared" si="105"/>
        <v>200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MHS Praha</cp:lastModifiedBy>
  <cp:lastPrinted>2019-04-28T15:38:02Z</cp:lastPrinted>
  <dcterms:created xsi:type="dcterms:W3CDTF">2008-09-02T08:45:30Z</dcterms:created>
  <dcterms:modified xsi:type="dcterms:W3CDTF">2019-04-28T15:45:10Z</dcterms:modified>
  <cp:category/>
  <cp:version/>
  <cp:contentType/>
  <cp:contentStatus/>
</cp:coreProperties>
</file>