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072" activeTab="0"/>
  </bookViews>
  <sheets>
    <sheet name="Základní kolo" sheetId="1" r:id="rId1"/>
    <sheet name="Výsledkovka muži" sheetId="2" r:id="rId2"/>
    <sheet name="Výsledkovka st dorost" sheetId="3" r:id="rId3"/>
  </sheets>
  <definedNames>
    <definedName name="_xlnm.Print_Titles" localSheetId="1">'Výsledkovka muži'!$1:$4</definedName>
    <definedName name="_xlnm.Print_Titles" localSheetId="2">'Výsledkovka st dorost'!$1:$4</definedName>
    <definedName name="_xlnm.Print_Titles" localSheetId="0">'Základní kolo'!$1:$6</definedName>
    <definedName name="_xlnm.Print_Area" localSheetId="1">'Výsledkovka muži'!$B$1:$J$56</definedName>
    <definedName name="_xlnm.Print_Area" localSheetId="2">'Výsledkovka st dorost'!$B$1:$J$56</definedName>
    <definedName name="_xlnm.Print_Area" localSheetId="0">'Základní kolo'!$E$1:$N$81</definedName>
  </definedNames>
  <calcPr fullCalcOnLoad="1"/>
</workbook>
</file>

<file path=xl/sharedStrings.xml><?xml version="1.0" encoding="utf-8"?>
<sst xmlns="http://schemas.openxmlformats.org/spreadsheetml/2006/main" count="254" uniqueCount="164">
  <si>
    <t>RN</t>
  </si>
  <si>
    <t>Příjmení, jméno</t>
  </si>
  <si>
    <t xml:space="preserve">Běh na 100m s překážkami </t>
  </si>
  <si>
    <t>Pořadí</t>
  </si>
  <si>
    <t>St.č.</t>
  </si>
  <si>
    <t>SDH</t>
  </si>
  <si>
    <t>Čas I.</t>
  </si>
  <si>
    <t>Čas II.</t>
  </si>
  <si>
    <t>Výsledný</t>
  </si>
  <si>
    <t>FSCode</t>
  </si>
  <si>
    <t>součet</t>
  </si>
  <si>
    <t>čas</t>
  </si>
  <si>
    <t>poř sou</t>
  </si>
  <si>
    <t>čas s</t>
  </si>
  <si>
    <t>čas m</t>
  </si>
  <si>
    <t>poř1s</t>
  </si>
  <si>
    <t>poř1m</t>
  </si>
  <si>
    <t>sou s</t>
  </si>
  <si>
    <t>sou m</t>
  </si>
  <si>
    <t>poř s</t>
  </si>
  <si>
    <t>poř m</t>
  </si>
  <si>
    <t>pom s</t>
  </si>
  <si>
    <t>pom m</t>
  </si>
  <si>
    <t>pompoř s</t>
  </si>
  <si>
    <t>pompoř m</t>
  </si>
  <si>
    <t>kategorie</t>
  </si>
  <si>
    <t>vpoř s</t>
  </si>
  <si>
    <t>vpoř m</t>
  </si>
  <si>
    <t>v s</t>
  </si>
  <si>
    <t>v m</t>
  </si>
  <si>
    <t>Muži</t>
  </si>
  <si>
    <t>starší dorost</t>
  </si>
  <si>
    <t>MUŽI</t>
  </si>
  <si>
    <t>STARŠÍ DORCI</t>
  </si>
  <si>
    <t>MUŽI+ST.DORCI</t>
  </si>
  <si>
    <t>Český pohár 2021 - Pražský pohár</t>
  </si>
  <si>
    <t>17. 7. 2021 - Praha - Stromovka</t>
  </si>
  <si>
    <t>Kotrlý Vojtěch</t>
  </si>
  <si>
    <t>Bludov</t>
  </si>
  <si>
    <t>Mašek Dominik</t>
  </si>
  <si>
    <t>Ruda</t>
  </si>
  <si>
    <t>Michalski Jakub</t>
  </si>
  <si>
    <t>Karviná-Hranice</t>
  </si>
  <si>
    <t>Helmich Václav</t>
  </si>
  <si>
    <t>Praha-Horní Měcholupy</t>
  </si>
  <si>
    <t>Karásek Pavel</t>
  </si>
  <si>
    <t>Bořitov</t>
  </si>
  <si>
    <t>Bubeníček Lukáš</t>
  </si>
  <si>
    <t>Skuteč</t>
  </si>
  <si>
    <t>Krobot Michal</t>
  </si>
  <si>
    <t>Nový Malín</t>
  </si>
  <si>
    <t>Navrátil Richard</t>
  </si>
  <si>
    <t>Fulnek</t>
  </si>
  <si>
    <t>Linhart Patrik</t>
  </si>
  <si>
    <t>Hajnice</t>
  </si>
  <si>
    <t>Čech Václav Florian</t>
  </si>
  <si>
    <t>Horní Datyně</t>
  </si>
  <si>
    <t>Žižka Patrik</t>
  </si>
  <si>
    <t>HZS Cheb</t>
  </si>
  <si>
    <t>Vyhnánek Jakub</t>
  </si>
  <si>
    <t>Uhlířské Janovice</t>
  </si>
  <si>
    <t>Ježek Miloš</t>
  </si>
  <si>
    <t>HZS Středočeského kraje</t>
  </si>
  <si>
    <t>Kupka Jiří</t>
  </si>
  <si>
    <t>Manětín</t>
  </si>
  <si>
    <t>Pírek Filip</t>
  </si>
  <si>
    <t>Býškovice</t>
  </si>
  <si>
    <t>Flégr Lukáš</t>
  </si>
  <si>
    <t>Hospodka Vojtěch</t>
  </si>
  <si>
    <t>Praha-Letňany</t>
  </si>
  <si>
    <t>Šourek Martin</t>
  </si>
  <si>
    <t>Struhařov</t>
  </si>
  <si>
    <t>Tejnor Lukáš</t>
  </si>
  <si>
    <t>Pikov</t>
  </si>
  <si>
    <t>Vašek Ladislav</t>
  </si>
  <si>
    <t>Bělá u Jevíčka</t>
  </si>
  <si>
    <t>Vykoupil Daniel</t>
  </si>
  <si>
    <t>Renda Martin</t>
  </si>
  <si>
    <t>Dolní Studénky</t>
  </si>
  <si>
    <t>Rádek Vijtěch</t>
  </si>
  <si>
    <t>Dolní Životice</t>
  </si>
  <si>
    <t>Roháč Jan</t>
  </si>
  <si>
    <t>Páral Filip</t>
  </si>
  <si>
    <t>Máslo Adam</t>
  </si>
  <si>
    <t>Šárovcova Lhota</t>
  </si>
  <si>
    <t>Svačina Richard</t>
  </si>
  <si>
    <t>Michálkovice</t>
  </si>
  <si>
    <t>Kulhánek Stanislav</t>
  </si>
  <si>
    <t>Praha-Písnice</t>
  </si>
  <si>
    <t>Štinčík Tomáš</t>
  </si>
  <si>
    <t>Svit</t>
  </si>
  <si>
    <t>Šváb Jan</t>
  </si>
  <si>
    <t>Dobřany</t>
  </si>
  <si>
    <t>Dokulil Jakub</t>
  </si>
  <si>
    <t>Hradec u Stoda</t>
  </si>
  <si>
    <t>Polívka Tomáš</t>
  </si>
  <si>
    <t>Těchov</t>
  </si>
  <si>
    <t>Kligl Patrik</t>
  </si>
  <si>
    <t>Běloves</t>
  </si>
  <si>
    <t>Plevka Lukáš</t>
  </si>
  <si>
    <t>Mikulík Jakub</t>
  </si>
  <si>
    <t>Kábele Matěj</t>
  </si>
  <si>
    <t>Kroupa Lukáš</t>
  </si>
  <si>
    <t xml:space="preserve">Pardubice-Polabiny </t>
  </si>
  <si>
    <t>Loukota Petr</t>
  </si>
  <si>
    <t>Lhenice</t>
  </si>
  <si>
    <t>Vašíček Richard</t>
  </si>
  <si>
    <t>Horní Slavkov</t>
  </si>
  <si>
    <t>Paulíček Stanislav</t>
  </si>
  <si>
    <t>HZS Pardubického kraje</t>
  </si>
  <si>
    <t>Kahánek Ondřej</t>
  </si>
  <si>
    <t>Závišice</t>
  </si>
  <si>
    <t>Němec Filip</t>
  </si>
  <si>
    <t>Kyjovice</t>
  </si>
  <si>
    <t>Kučera Šimon</t>
  </si>
  <si>
    <t>Fojt Patrik</t>
  </si>
  <si>
    <t>Lang Martin</t>
  </si>
  <si>
    <t>Knotek Martin</t>
  </si>
  <si>
    <t>Trachta Filip</t>
  </si>
  <si>
    <t>Lidmila Martin</t>
  </si>
  <si>
    <t>Zbožnov</t>
  </si>
  <si>
    <t>Tomášek Jan</t>
  </si>
  <si>
    <t>Snášel Patrik</t>
  </si>
  <si>
    <t>Mrózek Samuel</t>
  </si>
  <si>
    <t>Těrlicko-Hradiště</t>
  </si>
  <si>
    <t>Prokop Tomáš</t>
  </si>
  <si>
    <t>Počátky</t>
  </si>
  <si>
    <t>Severa Aleš</t>
  </si>
  <si>
    <t>Mikšánek David</t>
  </si>
  <si>
    <t>Svoboda Dominik</t>
  </si>
  <si>
    <t>Nová Role</t>
  </si>
  <si>
    <t>Kaloč Filip</t>
  </si>
  <si>
    <t>Nošovice</t>
  </si>
  <si>
    <t>Fialka Tomáš</t>
  </si>
  <si>
    <t>Kobylí</t>
  </si>
  <si>
    <t>Sibera Radek</t>
  </si>
  <si>
    <t>Křešice</t>
  </si>
  <si>
    <t>Kozel Josef</t>
  </si>
  <si>
    <t>Zetek Petr</t>
  </si>
  <si>
    <t>Úvaly</t>
  </si>
  <si>
    <t>Vyhnánek Jiří</t>
  </si>
  <si>
    <t>Kolář Michal</t>
  </si>
  <si>
    <t>Morkovice</t>
  </si>
  <si>
    <t>Zumr Filip</t>
  </si>
  <si>
    <t>Dioszegi Matěj</t>
  </si>
  <si>
    <t>Březová</t>
  </si>
  <si>
    <t>Veverka Jan</t>
  </si>
  <si>
    <t>Fučík Bořivoj</t>
  </si>
  <si>
    <t>Markvartice</t>
  </si>
  <si>
    <t>Forejt Filip</t>
  </si>
  <si>
    <t>Praha-Zličín</t>
  </si>
  <si>
    <t>Pšenička David</t>
  </si>
  <si>
    <t>Sestrouň</t>
  </si>
  <si>
    <t>Drnek David</t>
  </si>
  <si>
    <t>Letkov</t>
  </si>
  <si>
    <t>Andrée Dominik</t>
  </si>
  <si>
    <t>Kly</t>
  </si>
  <si>
    <t>Rubeš Adam</t>
  </si>
  <si>
    <t>Křížkový Újezdec</t>
  </si>
  <si>
    <t>Vondrášek Matěj</t>
  </si>
  <si>
    <t>Božkov</t>
  </si>
  <si>
    <t xml:space="preserve">Praha-Horní Měcholupy </t>
  </si>
  <si>
    <t>DNF</t>
  </si>
  <si>
    <t>NP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</si>
</sst>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</numFmts>
  <fonts count="48">
    <font>
      <sz val="10"/>
      <name val="Arial"/>
      <family val="0"/>
    </font>
    <font>
      <b/>
      <sz val="20"/>
      <color indexed="12"/>
      <name val="Arial CE"/>
      <family val="2"/>
    </font>
    <font>
      <sz val="10"/>
      <color indexed="12"/>
      <name val="Arial"/>
      <family val="2"/>
    </font>
    <font>
      <b/>
      <sz val="18"/>
      <color indexed="10"/>
      <name val="Arial CE"/>
      <family val="2"/>
    </font>
    <font>
      <sz val="8"/>
      <name val="Arial"/>
      <family val="2"/>
    </font>
    <font>
      <b/>
      <sz val="20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NumberFormat="1" applyFont="1" applyFill="1" applyAlignment="1" applyProtection="1">
      <alignment horizontal="center" vertical="center"/>
      <protection hidden="1"/>
    </xf>
    <xf numFmtId="1" fontId="5" fillId="0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NumberFormat="1" applyFont="1" applyFill="1" applyAlignment="1" applyProtection="1">
      <alignment horizontal="left" vertical="center"/>
      <protection hidden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1" fontId="6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vertical="center"/>
    </xf>
    <xf numFmtId="0" fontId="6" fillId="0" borderId="10" xfId="0" applyNumberFormat="1" applyFont="1" applyFill="1" applyBorder="1" applyAlignment="1" applyProtection="1">
      <alignment horizontal="center" vertical="center"/>
      <protection hidden="1"/>
    </xf>
    <xf numFmtId="0" fontId="6" fillId="0" borderId="11" xfId="0" applyNumberFormat="1" applyFont="1" applyFill="1" applyBorder="1" applyAlignment="1" applyProtection="1">
      <alignment horizontal="center" vertical="center"/>
      <protection hidden="1"/>
    </xf>
    <xf numFmtId="1" fontId="6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10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/>
      <protection hidden="1"/>
    </xf>
    <xf numFmtId="1" fontId="8" fillId="0" borderId="12" xfId="0" applyNumberFormat="1" applyFont="1" applyFill="1" applyBorder="1" applyAlignment="1" applyProtection="1">
      <alignment horizontal="center" vertical="center"/>
      <protection hidden="1"/>
    </xf>
    <xf numFmtId="0" fontId="8" fillId="0" borderId="12" xfId="0" applyNumberFormat="1" applyFont="1" applyFill="1" applyBorder="1" applyAlignment="1" applyProtection="1">
      <alignment horizontal="center" vertical="center"/>
      <protection hidden="1"/>
    </xf>
    <xf numFmtId="0" fontId="9" fillId="0" borderId="12" xfId="0" applyNumberFormat="1" applyFont="1" applyFill="1" applyBorder="1" applyAlignment="1" applyProtection="1">
      <alignment horizontal="left" vertical="center" shrinkToFit="1"/>
      <protection hidden="1"/>
    </xf>
    <xf numFmtId="2" fontId="8" fillId="0" borderId="12" xfId="0" applyNumberFormat="1" applyFont="1" applyFill="1" applyBorder="1" applyAlignment="1" applyProtection="1">
      <alignment horizontal="center" vertical="center"/>
      <protection hidden="1" locked="0"/>
    </xf>
    <xf numFmtId="2" fontId="8" fillId="0" borderId="12" xfId="0" applyNumberFormat="1" applyFont="1" applyFill="1" applyBorder="1" applyAlignment="1" applyProtection="1">
      <alignment horizontal="center" vertical="center"/>
      <protection hidden="1"/>
    </xf>
    <xf numFmtId="2" fontId="6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/>
      <protection hidden="1"/>
    </xf>
    <xf numFmtId="1" fontId="8" fillId="0" borderId="13" xfId="0" applyNumberFormat="1" applyFont="1" applyFill="1" applyBorder="1" applyAlignment="1" applyProtection="1">
      <alignment horizontal="center" vertical="center"/>
      <protection hidden="1"/>
    </xf>
    <xf numFmtId="0" fontId="8" fillId="0" borderId="13" xfId="0" applyNumberFormat="1" applyFont="1" applyFill="1" applyBorder="1" applyAlignment="1" applyProtection="1">
      <alignment horizontal="center" vertical="center"/>
      <protection hidden="1"/>
    </xf>
    <xf numFmtId="0" fontId="9" fillId="0" borderId="13" xfId="0" applyNumberFormat="1" applyFont="1" applyFill="1" applyBorder="1" applyAlignment="1" applyProtection="1">
      <alignment horizontal="left" vertical="center" shrinkToFit="1"/>
      <protection hidden="1"/>
    </xf>
    <xf numFmtId="2" fontId="8" fillId="0" borderId="13" xfId="0" applyNumberFormat="1" applyFont="1" applyFill="1" applyBorder="1" applyAlignment="1" applyProtection="1">
      <alignment horizontal="center" vertical="center"/>
      <protection hidden="1" locked="0"/>
    </xf>
    <xf numFmtId="2" fontId="8" fillId="0" borderId="13" xfId="0" applyNumberFormat="1" applyFont="1" applyFill="1" applyBorder="1" applyAlignment="1" applyProtection="1">
      <alignment horizontal="center" vertical="center"/>
      <protection hidden="1"/>
    </xf>
    <xf numFmtId="2" fontId="6" fillId="0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 horizontal="center" vertical="center"/>
      <protection hidden="1"/>
    </xf>
    <xf numFmtId="1" fontId="8" fillId="0" borderId="14" xfId="0" applyNumberFormat="1" applyFont="1" applyFill="1" applyBorder="1" applyAlignment="1" applyProtection="1">
      <alignment horizontal="center" vertical="center"/>
      <protection hidden="1"/>
    </xf>
    <xf numFmtId="0" fontId="8" fillId="0" borderId="14" xfId="0" applyNumberFormat="1" applyFont="1" applyFill="1" applyBorder="1" applyAlignment="1" applyProtection="1">
      <alignment horizontal="center" vertical="center"/>
      <protection hidden="1"/>
    </xf>
    <xf numFmtId="0" fontId="9" fillId="0" borderId="14" xfId="0" applyNumberFormat="1" applyFont="1" applyFill="1" applyBorder="1" applyAlignment="1" applyProtection="1">
      <alignment horizontal="left" vertical="center" shrinkToFit="1"/>
      <protection hidden="1"/>
    </xf>
    <xf numFmtId="2" fontId="8" fillId="0" borderId="14" xfId="0" applyNumberFormat="1" applyFont="1" applyFill="1" applyBorder="1" applyAlignment="1" applyProtection="1">
      <alignment horizontal="center" vertical="center"/>
      <protection hidden="1"/>
    </xf>
    <xf numFmtId="2" fontId="6" fillId="0" borderId="14" xfId="0" applyNumberFormat="1" applyFont="1" applyFill="1" applyBorder="1" applyAlignment="1" applyProtection="1">
      <alignment horizontal="center" vertical="center"/>
      <protection hidden="1"/>
    </xf>
    <xf numFmtId="2" fontId="8" fillId="0" borderId="1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4" xfId="0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 applyProtection="1">
      <alignment horizontal="left" vertical="center" shrinkToFit="1"/>
      <protection hidden="1"/>
    </xf>
    <xf numFmtId="0" fontId="9" fillId="0" borderId="16" xfId="0" applyNumberFormat="1" applyFont="1" applyFill="1" applyBorder="1" applyAlignment="1" applyProtection="1">
      <alignment horizontal="left" vertical="center" shrinkToFit="1"/>
      <protection hidden="1"/>
    </xf>
    <xf numFmtId="0" fontId="9" fillId="0" borderId="17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Font="1" applyBorder="1" applyAlignment="1">
      <alignment/>
    </xf>
    <xf numFmtId="0" fontId="9" fillId="0" borderId="19" xfId="0" applyNumberFormat="1" applyFont="1" applyFill="1" applyBorder="1" applyAlignment="1" applyProtection="1">
      <alignment horizontal="left" vertical="center" shrinkToFit="1"/>
      <protection hidden="1"/>
    </xf>
    <xf numFmtId="0" fontId="9" fillId="0" borderId="18" xfId="0" applyNumberFormat="1" applyFont="1" applyFill="1" applyBorder="1" applyAlignment="1" applyProtection="1">
      <alignment horizontal="left" vertical="center" shrinkToFit="1"/>
      <protection hidden="1"/>
    </xf>
    <xf numFmtId="0" fontId="9" fillId="0" borderId="20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21" xfId="0" applyBorder="1" applyAlignment="1">
      <alignment/>
    </xf>
    <xf numFmtId="0" fontId="0" fillId="0" borderId="19" xfId="0" applyFont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3" xfId="0" applyBorder="1" applyAlignment="1">
      <alignment/>
    </xf>
    <xf numFmtId="0" fontId="6" fillId="32" borderId="24" xfId="0" applyNumberFormat="1" applyFont="1" applyFill="1" applyBorder="1" applyAlignment="1" applyProtection="1">
      <alignment horizontal="center" vertical="center"/>
      <protection hidden="1"/>
    </xf>
    <xf numFmtId="1" fontId="8" fillId="32" borderId="24" xfId="0" applyNumberFormat="1" applyFont="1" applyFill="1" applyBorder="1" applyAlignment="1" applyProtection="1">
      <alignment horizontal="center" vertical="center"/>
      <protection hidden="1"/>
    </xf>
    <xf numFmtId="0" fontId="0" fillId="32" borderId="24" xfId="0" applyFill="1" applyBorder="1" applyAlignment="1">
      <alignment horizontal="center"/>
    </xf>
    <xf numFmtId="0" fontId="0" fillId="32" borderId="25" xfId="0" applyFont="1" applyFill="1" applyBorder="1" applyAlignment="1">
      <alignment/>
    </xf>
    <xf numFmtId="0" fontId="0" fillId="32" borderId="26" xfId="0" applyFill="1" applyBorder="1" applyAlignment="1">
      <alignment/>
    </xf>
    <xf numFmtId="2" fontId="8" fillId="32" borderId="24" xfId="0" applyNumberFormat="1" applyFont="1" applyFill="1" applyBorder="1" applyAlignment="1" applyProtection="1">
      <alignment horizontal="center" vertical="center"/>
      <protection hidden="1" locked="0"/>
    </xf>
    <xf numFmtId="2" fontId="8" fillId="32" borderId="24" xfId="0" applyNumberFormat="1" applyFont="1" applyFill="1" applyBorder="1" applyAlignment="1" applyProtection="1">
      <alignment horizontal="center" vertical="center"/>
      <protection hidden="1"/>
    </xf>
    <xf numFmtId="2" fontId="6" fillId="32" borderId="24" xfId="0" applyNumberFormat="1" applyFont="1" applyFill="1" applyBorder="1" applyAlignment="1" applyProtection="1">
      <alignment horizontal="center" vertical="center"/>
      <protection hidden="1"/>
    </xf>
    <xf numFmtId="0" fontId="0" fillId="32" borderId="24" xfId="0" applyFont="1" applyFill="1" applyBorder="1" applyAlignment="1">
      <alignment horizontal="center" vertical="center"/>
    </xf>
    <xf numFmtId="0" fontId="6" fillId="32" borderId="14" xfId="0" applyNumberFormat="1" applyFont="1" applyFill="1" applyBorder="1" applyAlignment="1" applyProtection="1">
      <alignment horizontal="center" vertical="center"/>
      <protection hidden="1"/>
    </xf>
    <xf numFmtId="1" fontId="8" fillId="32" borderId="14" xfId="0" applyNumberFormat="1" applyFont="1" applyFill="1" applyBorder="1" applyAlignment="1" applyProtection="1">
      <alignment horizontal="center" vertical="center"/>
      <protection hidden="1"/>
    </xf>
    <xf numFmtId="0" fontId="0" fillId="32" borderId="14" xfId="0" applyFill="1" applyBorder="1" applyAlignment="1">
      <alignment horizontal="center"/>
    </xf>
    <xf numFmtId="0" fontId="0" fillId="32" borderId="18" xfId="0" applyFont="1" applyFill="1" applyBorder="1" applyAlignment="1">
      <alignment/>
    </xf>
    <xf numFmtId="0" fontId="0" fillId="32" borderId="21" xfId="0" applyFill="1" applyBorder="1" applyAlignment="1">
      <alignment/>
    </xf>
    <xf numFmtId="2" fontId="8" fillId="32" borderId="14" xfId="0" applyNumberFormat="1" applyFont="1" applyFill="1" applyBorder="1" applyAlignment="1" applyProtection="1">
      <alignment horizontal="center" vertical="center"/>
      <protection hidden="1" locked="0"/>
    </xf>
    <xf numFmtId="2" fontId="8" fillId="32" borderId="14" xfId="0" applyNumberFormat="1" applyFont="1" applyFill="1" applyBorder="1" applyAlignment="1" applyProtection="1">
      <alignment horizontal="center" vertical="center"/>
      <protection hidden="1"/>
    </xf>
    <xf numFmtId="2" fontId="6" fillId="32" borderId="14" xfId="0" applyNumberFormat="1" applyFont="1" applyFill="1" applyBorder="1" applyAlignment="1" applyProtection="1">
      <alignment horizontal="center" vertical="center"/>
      <protection hidden="1"/>
    </xf>
    <xf numFmtId="0" fontId="0" fillId="32" borderId="14" xfId="0" applyFont="1" applyFill="1" applyBorder="1" applyAlignment="1">
      <alignment horizontal="center" vertical="center"/>
    </xf>
    <xf numFmtId="0" fontId="6" fillId="32" borderId="27" xfId="0" applyNumberFormat="1" applyFont="1" applyFill="1" applyBorder="1" applyAlignment="1" applyProtection="1">
      <alignment horizontal="center" vertical="center"/>
      <protection hidden="1"/>
    </xf>
    <xf numFmtId="1" fontId="8" fillId="32" borderId="27" xfId="0" applyNumberFormat="1" applyFont="1" applyFill="1" applyBorder="1" applyAlignment="1" applyProtection="1">
      <alignment horizontal="center" vertical="center"/>
      <protection hidden="1"/>
    </xf>
    <xf numFmtId="0" fontId="0" fillId="32" borderId="27" xfId="0" applyFill="1" applyBorder="1" applyAlignment="1">
      <alignment horizontal="center"/>
    </xf>
    <xf numFmtId="0" fontId="0" fillId="32" borderId="28" xfId="0" applyFont="1" applyFill="1" applyBorder="1" applyAlignment="1">
      <alignment/>
    </xf>
    <xf numFmtId="0" fontId="0" fillId="32" borderId="29" xfId="0" applyFill="1" applyBorder="1" applyAlignment="1">
      <alignment/>
    </xf>
    <xf numFmtId="2" fontId="8" fillId="32" borderId="27" xfId="0" applyNumberFormat="1" applyFont="1" applyFill="1" applyBorder="1" applyAlignment="1" applyProtection="1">
      <alignment horizontal="center" vertical="center"/>
      <protection hidden="1" locked="0"/>
    </xf>
    <xf numFmtId="2" fontId="8" fillId="32" borderId="27" xfId="0" applyNumberFormat="1" applyFont="1" applyFill="1" applyBorder="1" applyAlignment="1" applyProtection="1">
      <alignment horizontal="center" vertical="center"/>
      <protection hidden="1"/>
    </xf>
    <xf numFmtId="2" fontId="6" fillId="32" borderId="27" xfId="0" applyNumberFormat="1" applyFont="1" applyFill="1" applyBorder="1" applyAlignment="1" applyProtection="1">
      <alignment horizontal="center" vertical="center"/>
      <protection hidden="1"/>
    </xf>
    <xf numFmtId="0" fontId="0" fillId="32" borderId="27" xfId="0" applyFont="1" applyFill="1" applyBorder="1" applyAlignment="1">
      <alignment horizontal="center" vertical="center"/>
    </xf>
    <xf numFmtId="0" fontId="6" fillId="32" borderId="13" xfId="0" applyNumberFormat="1" applyFont="1" applyFill="1" applyBorder="1" applyAlignment="1" applyProtection="1">
      <alignment horizontal="center" vertical="center"/>
      <protection hidden="1"/>
    </xf>
    <xf numFmtId="1" fontId="8" fillId="32" borderId="13" xfId="0" applyNumberFormat="1" applyFont="1" applyFill="1" applyBorder="1" applyAlignment="1" applyProtection="1">
      <alignment horizontal="center" vertical="center"/>
      <protection hidden="1"/>
    </xf>
    <xf numFmtId="2" fontId="8" fillId="32" borderId="13" xfId="0" applyNumberFormat="1" applyFont="1" applyFill="1" applyBorder="1" applyAlignment="1" applyProtection="1">
      <alignment horizontal="center" vertical="center"/>
      <protection hidden="1" locked="0"/>
    </xf>
    <xf numFmtId="2" fontId="8" fillId="32" borderId="13" xfId="0" applyNumberFormat="1" applyFont="1" applyFill="1" applyBorder="1" applyAlignment="1" applyProtection="1">
      <alignment horizontal="center" vertical="center"/>
      <protection hidden="1"/>
    </xf>
    <xf numFmtId="2" fontId="6" fillId="32" borderId="13" xfId="0" applyNumberFormat="1" applyFont="1" applyFill="1" applyBorder="1" applyAlignment="1" applyProtection="1">
      <alignment horizontal="center" vertical="center"/>
      <protection hidden="1"/>
    </xf>
    <xf numFmtId="0" fontId="0" fillId="32" borderId="13" xfId="0" applyFont="1" applyFill="1" applyBorder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1"/>
  <sheetViews>
    <sheetView tabSelected="1" zoomScalePageLayoutView="0" workbookViewId="0" topLeftCell="E10">
      <selection activeCell="L10" sqref="L10"/>
    </sheetView>
  </sheetViews>
  <sheetFormatPr defaultColWidth="9.140625" defaultRowHeight="12.75"/>
  <cols>
    <col min="1" max="2" width="9.140625" style="1" hidden="1" customWidth="1"/>
    <col min="3" max="3" width="9.421875" style="1" hidden="1" customWidth="1"/>
    <col min="4" max="4" width="10.28125" style="1" hidden="1" customWidth="1"/>
    <col min="5" max="5" width="6.7109375" style="1" customWidth="1"/>
    <col min="6" max="6" width="6.8515625" style="4" customWidth="1"/>
    <col min="7" max="7" width="9.28125" style="1" customWidth="1"/>
    <col min="8" max="8" width="17.7109375" style="1" bestFit="1" customWidth="1"/>
    <col min="9" max="9" width="5.140625" style="1" bestFit="1" customWidth="1"/>
    <col min="10" max="10" width="22.57421875" style="1" bestFit="1" customWidth="1"/>
    <col min="11" max="12" width="10.57421875" style="1" customWidth="1"/>
    <col min="13" max="13" width="9.7109375" style="1" customWidth="1"/>
    <col min="14" max="14" width="8.28125" style="2" customWidth="1"/>
    <col min="15" max="15" width="4.140625" style="2" bestFit="1" customWidth="1"/>
    <col min="16" max="19" width="7.57421875" style="3" hidden="1" customWidth="1"/>
    <col min="20" max="20" width="6.00390625" style="3" hidden="1" customWidth="1"/>
    <col min="21" max="21" width="6.28125" style="3" hidden="1" customWidth="1"/>
    <col min="22" max="22" width="7.7109375" style="3" hidden="1" customWidth="1"/>
    <col min="23" max="24" width="6.00390625" style="3" hidden="1" customWidth="1"/>
    <col min="25" max="25" width="5.57421875" style="3" hidden="1" customWidth="1"/>
    <col min="26" max="26" width="5.28125" style="3" hidden="1" customWidth="1"/>
    <col min="27" max="27" width="6.00390625" style="3" hidden="1" customWidth="1"/>
    <col min="28" max="28" width="6.421875" style="3" hidden="1" customWidth="1"/>
    <col min="29" max="30" width="5.28125" style="3" hidden="1" customWidth="1"/>
    <col min="31" max="31" width="6.57421875" style="3" hidden="1" customWidth="1"/>
    <col min="32" max="32" width="6.28125" style="3" hidden="1" customWidth="1"/>
    <col min="33" max="33" width="9.57421875" style="3" hidden="1" customWidth="1"/>
    <col min="34" max="34" width="9.28125" style="3" hidden="1" customWidth="1"/>
    <col min="35" max="35" width="3.140625" style="1" bestFit="1" customWidth="1"/>
    <col min="36" max="36" width="3.140625" style="1" customWidth="1"/>
    <col min="37" max="37" width="19.140625" style="1" bestFit="1" customWidth="1"/>
    <col min="38" max="38" width="21.57421875" style="1" bestFit="1" customWidth="1"/>
    <col min="39" max="39" width="5.57421875" style="1" hidden="1" customWidth="1"/>
    <col min="40" max="40" width="19.140625" style="1" bestFit="1" customWidth="1"/>
    <col min="41" max="41" width="18.7109375" style="1" bestFit="1" customWidth="1"/>
    <col min="42" max="16384" width="9.140625" style="1" customWidth="1"/>
  </cols>
  <sheetData>
    <row r="1" spans="5:14" ht="24">
      <c r="E1" s="97" t="s">
        <v>2</v>
      </c>
      <c r="F1" s="97"/>
      <c r="G1" s="97"/>
      <c r="H1" s="97"/>
      <c r="I1" s="97"/>
      <c r="J1" s="97"/>
      <c r="K1" s="97"/>
      <c r="L1" s="97"/>
      <c r="M1" s="97"/>
      <c r="N1" s="97"/>
    </row>
    <row r="2" spans="5:40" ht="22.5">
      <c r="E2" s="98" t="s">
        <v>35</v>
      </c>
      <c r="F2" s="98"/>
      <c r="G2" s="98"/>
      <c r="H2" s="98"/>
      <c r="I2" s="98"/>
      <c r="J2" s="98"/>
      <c r="K2" s="98"/>
      <c r="L2" s="98"/>
      <c r="M2" s="98"/>
      <c r="N2" s="98"/>
      <c r="AK2" s="66">
        <v>30251</v>
      </c>
      <c r="AL2" s="67" t="s">
        <v>43</v>
      </c>
      <c r="AM2" s="66">
        <v>1999</v>
      </c>
      <c r="AN2" s="68" t="s">
        <v>44</v>
      </c>
    </row>
    <row r="3" spans="5:14" ht="22.5">
      <c r="E3" s="98" t="s">
        <v>36</v>
      </c>
      <c r="F3" s="98"/>
      <c r="G3" s="98"/>
      <c r="H3" s="98"/>
      <c r="I3" s="98"/>
      <c r="J3" s="98"/>
      <c r="K3" s="98"/>
      <c r="L3" s="98"/>
      <c r="M3" s="98"/>
      <c r="N3" s="98"/>
    </row>
    <row r="4" spans="5:34" s="5" customFormat="1" ht="16.5" customHeight="1" thickBot="1">
      <c r="E4" s="6"/>
      <c r="F4" s="7"/>
      <c r="H4" s="8"/>
      <c r="J4" s="6"/>
      <c r="K4" s="6"/>
      <c r="L4" s="6"/>
      <c r="M4" s="6"/>
      <c r="N4" s="9"/>
      <c r="O4" s="9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5:34" s="5" customFormat="1" ht="13.5" thickBot="1">
      <c r="E5" s="11"/>
      <c r="F5" s="12"/>
      <c r="H5" s="22" t="s">
        <v>34</v>
      </c>
      <c r="I5" s="10"/>
      <c r="J5" s="11"/>
      <c r="K5" s="99"/>
      <c r="L5" s="99"/>
      <c r="M5" s="11"/>
      <c r="N5" s="9"/>
      <c r="O5" s="9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7" s="5" customFormat="1" ht="13.5" thickBot="1">
      <c r="A6" s="5" t="s">
        <v>26</v>
      </c>
      <c r="B6" s="5" t="s">
        <v>27</v>
      </c>
      <c r="C6" s="13" t="s">
        <v>23</v>
      </c>
      <c r="D6" s="13" t="s">
        <v>24</v>
      </c>
      <c r="E6" s="21" t="s">
        <v>3</v>
      </c>
      <c r="F6" s="23" t="s">
        <v>4</v>
      </c>
      <c r="G6" s="24" t="s">
        <v>9</v>
      </c>
      <c r="H6" s="21" t="s">
        <v>1</v>
      </c>
      <c r="I6" s="24" t="s">
        <v>0</v>
      </c>
      <c r="J6" s="21" t="s">
        <v>5</v>
      </c>
      <c r="K6" s="21" t="s">
        <v>6</v>
      </c>
      <c r="L6" s="21" t="s">
        <v>7</v>
      </c>
      <c r="M6" s="21" t="s">
        <v>8</v>
      </c>
      <c r="N6" s="24" t="s">
        <v>25</v>
      </c>
      <c r="O6" s="9"/>
      <c r="P6" s="13" t="s">
        <v>11</v>
      </c>
      <c r="Q6" s="13" t="s">
        <v>10</v>
      </c>
      <c r="R6" s="13" t="s">
        <v>13</v>
      </c>
      <c r="S6" s="13" t="s">
        <v>14</v>
      </c>
      <c r="T6" s="13" t="s">
        <v>15</v>
      </c>
      <c r="U6" s="13" t="s">
        <v>16</v>
      </c>
      <c r="V6" s="13" t="s">
        <v>12</v>
      </c>
      <c r="W6" s="13" t="s">
        <v>17</v>
      </c>
      <c r="X6" s="13" t="s">
        <v>18</v>
      </c>
      <c r="Y6" s="13" t="s">
        <v>19</v>
      </c>
      <c r="Z6" s="13" t="s">
        <v>20</v>
      </c>
      <c r="AA6" s="13" t="s">
        <v>28</v>
      </c>
      <c r="AB6" s="13" t="s">
        <v>29</v>
      </c>
      <c r="AC6" s="13" t="s">
        <v>26</v>
      </c>
      <c r="AD6" s="13" t="s">
        <v>27</v>
      </c>
      <c r="AE6" s="13" t="s">
        <v>21</v>
      </c>
      <c r="AF6" s="13" t="s">
        <v>22</v>
      </c>
      <c r="AG6" s="13" t="s">
        <v>23</v>
      </c>
      <c r="AH6" s="13" t="s">
        <v>24</v>
      </c>
      <c r="AK6" s="14" t="s">
        <v>31</v>
      </c>
    </row>
    <row r="7" spans="1:40" s="5" customFormat="1" ht="16.5" customHeight="1">
      <c r="A7" s="5">
        <f>IF(N7="s",AC7,999)</f>
        <v>999</v>
      </c>
      <c r="B7" s="5">
        <f>IF(N7="m",AD7,999)</f>
        <v>13</v>
      </c>
      <c r="C7" s="5">
        <f aca="true" t="shared" si="0" ref="C7:C70">IF(N7="s",AG7,999)</f>
        <v>999</v>
      </c>
      <c r="D7" s="5">
        <f>IF(N7="m",AH7,999)</f>
        <v>13</v>
      </c>
      <c r="E7" s="25">
        <f>IF(N7="s",Y7,IF(N7="m",Z7,999))</f>
        <v>13</v>
      </c>
      <c r="F7" s="26">
        <v>1</v>
      </c>
      <c r="G7" s="52">
        <v>23631</v>
      </c>
      <c r="H7" s="59" t="s">
        <v>37</v>
      </c>
      <c r="I7" s="52">
        <v>2002</v>
      </c>
      <c r="J7" s="60" t="s">
        <v>38</v>
      </c>
      <c r="K7" s="29">
        <v>17.79</v>
      </c>
      <c r="L7" s="30">
        <v>17.48</v>
      </c>
      <c r="M7" s="31">
        <f aca="true" t="shared" si="1" ref="M7:M70">IF(AND(K7="NP",L7="NP"),"NP",IF(L7="NP",K7,IF(AND(K7="NP",L7=""),"NP",IF(K7="NP",L7,MIN(K7:L7)))))</f>
        <v>17.48</v>
      </c>
      <c r="N7" s="32" t="str">
        <f>IF(I7="","",IF(I7&gt;2002,"s","m"))</f>
        <v>m</v>
      </c>
      <c r="O7" s="9"/>
      <c r="P7" s="15">
        <f>IF(M7=0,9999,IF(M7="NP",999,M7))</f>
        <v>17.48</v>
      </c>
      <c r="Q7" s="15">
        <f>IF(M7=0,9999,IF(M7="NP",999,IF(OR(K7="NP",L7="NP"),MIN(K7:L7)+500,K7+L7)))</f>
        <v>35.269999999999996</v>
      </c>
      <c r="R7" s="15">
        <f>IF(N7="s",P7,9999)</f>
        <v>9999</v>
      </c>
      <c r="S7" s="15">
        <f>IF(N7="m",P7,9999)</f>
        <v>17.48</v>
      </c>
      <c r="T7" s="16">
        <f aca="true" t="shared" si="2" ref="T7:T38">RANK(R7,$R$7:$R$81,1)*1000</f>
        <v>28000</v>
      </c>
      <c r="U7" s="16">
        <f aca="true" t="shared" si="3" ref="U7:U38">RANK(S7,$S$7:$S$81,1)*1000</f>
        <v>13000</v>
      </c>
      <c r="V7" s="16">
        <f aca="true" t="shared" si="4" ref="V7:V38">RANK(Q7,$Q$7:$Q$81,1)</f>
        <v>5</v>
      </c>
      <c r="W7" s="10">
        <f>IF(N7="s",V7+T7,99999)</f>
        <v>99999</v>
      </c>
      <c r="X7" s="10">
        <f>IF(N7="m",V7+U7,99999)</f>
        <v>13005</v>
      </c>
      <c r="Y7" s="10">
        <f aca="true" t="shared" si="5" ref="Y7:Y38">RANK(W7,$W$7:$W$81,1)</f>
        <v>33</v>
      </c>
      <c r="Z7" s="10">
        <f aca="true" t="shared" si="6" ref="Z7:Z38">RANK(X7,$X$7:$X$81,1)</f>
        <v>13</v>
      </c>
      <c r="AA7" s="10">
        <f aca="true" t="shared" si="7" ref="AA7:AB22">W7+ROW()*0.000001</f>
        <v>99999.000007</v>
      </c>
      <c r="AB7" s="10">
        <f t="shared" si="7"/>
        <v>13005.000007</v>
      </c>
      <c r="AC7" s="10">
        <f aca="true" t="shared" si="8" ref="AC7:AC38">RANK(AA7,$AA$7:$AA$81,1)</f>
        <v>33</v>
      </c>
      <c r="AD7" s="10">
        <f aca="true" t="shared" si="9" ref="AD7:AD38">RANK(AB7,$AB$7:$AB$81,1)</f>
        <v>13</v>
      </c>
      <c r="AE7" s="10">
        <f>IF(OR(O7="d",O7="x"),999999,W7+ROW()*0.000001)</f>
        <v>99999.000007</v>
      </c>
      <c r="AF7" s="10">
        <f>IF(OR(O7="m",O7="x"),999999,X7+ROW()*0.000001)</f>
        <v>13005.000007</v>
      </c>
      <c r="AG7" s="10">
        <f aca="true" t="shared" si="10" ref="AG7:AG38">RANK(AE7,$AE$7:$AE$81,1)</f>
        <v>33</v>
      </c>
      <c r="AH7" s="10">
        <f aca="true" t="shared" si="11" ref="AH7:AH38">RANK(AF7,$AF$7:$AF$81,1)</f>
        <v>13</v>
      </c>
      <c r="AJ7" s="5">
        <v>3</v>
      </c>
      <c r="AK7" s="5">
        <v>6</v>
      </c>
      <c r="AL7" s="5">
        <v>8</v>
      </c>
      <c r="AM7" s="5">
        <v>10</v>
      </c>
      <c r="AN7" s="5">
        <v>11</v>
      </c>
    </row>
    <row r="8" spans="1:40" s="5" customFormat="1" ht="16.5" customHeight="1">
      <c r="A8" s="5">
        <f aca="true" t="shared" si="12" ref="A8:A71">IF(N8="s",AC8,999)</f>
        <v>999</v>
      </c>
      <c r="B8" s="5">
        <f aca="true" t="shared" si="13" ref="B8:B71">IF(N8="m",AD8,999)</f>
        <v>20</v>
      </c>
      <c r="C8" s="5">
        <f t="shared" si="0"/>
        <v>999</v>
      </c>
      <c r="D8" s="5">
        <f aca="true" t="shared" si="14" ref="D8:D71">IF(N8="m",AH8,999)</f>
        <v>20</v>
      </c>
      <c r="E8" s="41">
        <f aca="true" t="shared" si="15" ref="E8:E71">IF(N8="s",Y8,IF(N8="m",Z8,999))</f>
        <v>20</v>
      </c>
      <c r="F8" s="42">
        <v>2</v>
      </c>
      <c r="G8" s="53">
        <v>30161</v>
      </c>
      <c r="H8" s="54" t="s">
        <v>39</v>
      </c>
      <c r="I8" s="53">
        <v>1999</v>
      </c>
      <c r="J8" s="58" t="s">
        <v>40</v>
      </c>
      <c r="K8" s="47">
        <v>18.31</v>
      </c>
      <c r="L8" s="45">
        <v>18.28</v>
      </c>
      <c r="M8" s="46">
        <f t="shared" si="1"/>
        <v>18.28</v>
      </c>
      <c r="N8" s="48" t="str">
        <f aca="true" t="shared" si="16" ref="N8:N71">IF(I8="","",IF(I8&gt;2002,"s","m"))</f>
        <v>m</v>
      </c>
      <c r="O8" s="9"/>
      <c r="P8" s="15">
        <f aca="true" t="shared" si="17" ref="P8:P71">IF(M8=0,9999,IF(M8="NP",999,M8))</f>
        <v>18.28</v>
      </c>
      <c r="Q8" s="15">
        <f aca="true" t="shared" si="18" ref="Q8:Q71">IF(M8=0,9999,IF(M8="NP",999,IF(OR(K8="NP",L8="NP"),MIN(K8:L8)+500,K8+L8)))</f>
        <v>36.59</v>
      </c>
      <c r="R8" s="15">
        <f aca="true" t="shared" si="19" ref="R8:R71">IF(N8="s",P8,9999)</f>
        <v>9999</v>
      </c>
      <c r="S8" s="15">
        <f aca="true" t="shared" si="20" ref="S8:S71">IF(N8="m",P8,9999)</f>
        <v>18.28</v>
      </c>
      <c r="T8" s="16">
        <f t="shared" si="2"/>
        <v>28000</v>
      </c>
      <c r="U8" s="16">
        <f t="shared" si="3"/>
        <v>20000</v>
      </c>
      <c r="V8" s="16">
        <f t="shared" si="4"/>
        <v>11</v>
      </c>
      <c r="W8" s="10">
        <f aca="true" t="shared" si="21" ref="W8:W71">IF(N8="s",V8+T8,99999)</f>
        <v>99999</v>
      </c>
      <c r="X8" s="10">
        <f aca="true" t="shared" si="22" ref="X8:X71">IF(N8="m",V8+U8,99999)</f>
        <v>20011</v>
      </c>
      <c r="Y8" s="10">
        <f t="shared" si="5"/>
        <v>33</v>
      </c>
      <c r="Z8" s="10">
        <f t="shared" si="6"/>
        <v>20</v>
      </c>
      <c r="AA8" s="10">
        <f t="shared" si="7"/>
        <v>99999.000008</v>
      </c>
      <c r="AB8" s="10">
        <f t="shared" si="7"/>
        <v>20011.000008</v>
      </c>
      <c r="AC8" s="10">
        <f t="shared" si="8"/>
        <v>34</v>
      </c>
      <c r="AD8" s="10">
        <f t="shared" si="9"/>
        <v>20</v>
      </c>
      <c r="AE8" s="10">
        <f aca="true" t="shared" si="23" ref="AE8:AE71">IF(OR(O8="d",O8="x"),999999,W8+ROW()*0.000001)</f>
        <v>99999.000008</v>
      </c>
      <c r="AF8" s="10">
        <f aca="true" t="shared" si="24" ref="AF8:AF71">IF(OR(O8="m",O8="x"),999999,X8+ROW()*0.000001)</f>
        <v>20011.000008</v>
      </c>
      <c r="AG8" s="10">
        <f t="shared" si="10"/>
        <v>34</v>
      </c>
      <c r="AH8" s="10">
        <f t="shared" si="11"/>
        <v>20</v>
      </c>
      <c r="AI8" s="14">
        <v>1</v>
      </c>
      <c r="AJ8" s="14">
        <f aca="true" t="shared" si="25" ref="AJ8:AN17">VLOOKUP($AI8,$C$7:$N$81,AJ$7,0)</f>
        <v>1</v>
      </c>
      <c r="AK8" s="14" t="str">
        <f t="shared" si="25"/>
        <v>Loukota Petr</v>
      </c>
      <c r="AL8" s="17" t="str">
        <f t="shared" si="25"/>
        <v>Lhenice</v>
      </c>
      <c r="AM8" s="18">
        <f t="shared" si="25"/>
        <v>16.52</v>
      </c>
      <c r="AN8" s="19">
        <f t="shared" si="25"/>
        <v>16.52</v>
      </c>
    </row>
    <row r="9" spans="1:40" s="5" customFormat="1" ht="16.5" customHeight="1" thickBot="1">
      <c r="A9" s="5">
        <f t="shared" si="12"/>
        <v>7</v>
      </c>
      <c r="B9" s="5">
        <f t="shared" si="13"/>
        <v>999</v>
      </c>
      <c r="C9" s="5">
        <f t="shared" si="0"/>
        <v>7</v>
      </c>
      <c r="D9" s="5">
        <f t="shared" si="14"/>
        <v>999</v>
      </c>
      <c r="E9" s="33">
        <f t="shared" si="15"/>
        <v>7</v>
      </c>
      <c r="F9" s="34">
        <v>3</v>
      </c>
      <c r="G9" s="61">
        <v>55321</v>
      </c>
      <c r="H9" s="62" t="s">
        <v>41</v>
      </c>
      <c r="I9" s="61">
        <v>2003</v>
      </c>
      <c r="J9" s="63" t="s">
        <v>42</v>
      </c>
      <c r="K9" s="37">
        <v>17.12</v>
      </c>
      <c r="L9" s="38" t="s">
        <v>163</v>
      </c>
      <c r="M9" s="39">
        <f t="shared" si="1"/>
        <v>17.12</v>
      </c>
      <c r="N9" s="40" t="str">
        <f t="shared" si="16"/>
        <v>s</v>
      </c>
      <c r="O9" s="9"/>
      <c r="P9" s="15">
        <f t="shared" si="17"/>
        <v>17.12</v>
      </c>
      <c r="Q9" s="15">
        <f t="shared" si="18"/>
        <v>517.12</v>
      </c>
      <c r="R9" s="15">
        <f t="shared" si="19"/>
        <v>17.12</v>
      </c>
      <c r="S9" s="15">
        <f t="shared" si="20"/>
        <v>9999</v>
      </c>
      <c r="T9" s="16">
        <f t="shared" si="2"/>
        <v>7000</v>
      </c>
      <c r="U9" s="16">
        <f t="shared" si="3"/>
        <v>38000</v>
      </c>
      <c r="V9" s="16">
        <f t="shared" si="4"/>
        <v>43</v>
      </c>
      <c r="W9" s="10">
        <f t="shared" si="21"/>
        <v>7043</v>
      </c>
      <c r="X9" s="10">
        <f t="shared" si="22"/>
        <v>99999</v>
      </c>
      <c r="Y9" s="10">
        <f t="shared" si="5"/>
        <v>7</v>
      </c>
      <c r="Z9" s="10">
        <f t="shared" si="6"/>
        <v>41</v>
      </c>
      <c r="AA9" s="10">
        <f t="shared" si="7"/>
        <v>7043.000009</v>
      </c>
      <c r="AB9" s="10">
        <f t="shared" si="7"/>
        <v>99999.000009</v>
      </c>
      <c r="AC9" s="10">
        <f t="shared" si="8"/>
        <v>7</v>
      </c>
      <c r="AD9" s="10">
        <f t="shared" si="9"/>
        <v>41</v>
      </c>
      <c r="AE9" s="10">
        <f t="shared" si="23"/>
        <v>7043.000009</v>
      </c>
      <c r="AF9" s="10">
        <f t="shared" si="24"/>
        <v>99999.000009</v>
      </c>
      <c r="AG9" s="10">
        <f t="shared" si="10"/>
        <v>7</v>
      </c>
      <c r="AH9" s="10">
        <f t="shared" si="11"/>
        <v>41</v>
      </c>
      <c r="AI9" s="14">
        <v>2</v>
      </c>
      <c r="AJ9" s="14">
        <f t="shared" si="25"/>
        <v>2</v>
      </c>
      <c r="AK9" s="14" t="str">
        <f t="shared" si="25"/>
        <v>Andrée Dominik</v>
      </c>
      <c r="AL9" s="17" t="str">
        <f t="shared" si="25"/>
        <v>Kly</v>
      </c>
      <c r="AM9" s="18">
        <f t="shared" si="25"/>
        <v>16.56</v>
      </c>
      <c r="AN9" s="19">
        <f t="shared" si="25"/>
        <v>16.56</v>
      </c>
    </row>
    <row r="10" spans="1:40" s="5" customFormat="1" ht="16.5" customHeight="1">
      <c r="A10" s="5">
        <f t="shared" si="12"/>
        <v>9</v>
      </c>
      <c r="B10" s="5">
        <f t="shared" si="13"/>
        <v>999</v>
      </c>
      <c r="C10" s="5">
        <f t="shared" si="0"/>
        <v>9</v>
      </c>
      <c r="D10" s="5">
        <f t="shared" si="14"/>
        <v>999</v>
      </c>
      <c r="E10" s="64">
        <f t="shared" si="15"/>
        <v>9</v>
      </c>
      <c r="F10" s="65">
        <v>4</v>
      </c>
      <c r="G10" s="75">
        <v>36011</v>
      </c>
      <c r="H10" s="76" t="s">
        <v>135</v>
      </c>
      <c r="I10" s="75">
        <v>2003</v>
      </c>
      <c r="J10" s="77" t="s">
        <v>136</v>
      </c>
      <c r="K10" s="69">
        <v>17.63</v>
      </c>
      <c r="L10" s="70" t="s">
        <v>163</v>
      </c>
      <c r="M10" s="71">
        <f t="shared" si="1"/>
        <v>17.63</v>
      </c>
      <c r="N10" s="72" t="str">
        <f t="shared" si="16"/>
        <v>s</v>
      </c>
      <c r="O10" s="9"/>
      <c r="P10" s="15">
        <f t="shared" si="17"/>
        <v>17.63</v>
      </c>
      <c r="Q10" s="15">
        <f t="shared" si="18"/>
        <v>517.63</v>
      </c>
      <c r="R10" s="15">
        <f t="shared" si="19"/>
        <v>17.63</v>
      </c>
      <c r="S10" s="15">
        <f t="shared" si="20"/>
        <v>9999</v>
      </c>
      <c r="T10" s="16">
        <f t="shared" si="2"/>
        <v>9000</v>
      </c>
      <c r="U10" s="16">
        <f t="shared" si="3"/>
        <v>38000</v>
      </c>
      <c r="V10" s="16">
        <f t="shared" si="4"/>
        <v>49</v>
      </c>
      <c r="W10" s="10">
        <f t="shared" si="21"/>
        <v>9049</v>
      </c>
      <c r="X10" s="10">
        <f t="shared" si="22"/>
        <v>99999</v>
      </c>
      <c r="Y10" s="10">
        <f t="shared" si="5"/>
        <v>9</v>
      </c>
      <c r="Z10" s="10">
        <f t="shared" si="6"/>
        <v>41</v>
      </c>
      <c r="AA10" s="10">
        <f t="shared" si="7"/>
        <v>9049.00001</v>
      </c>
      <c r="AB10" s="10">
        <f t="shared" si="7"/>
        <v>99999.00001</v>
      </c>
      <c r="AC10" s="10">
        <f t="shared" si="8"/>
        <v>9</v>
      </c>
      <c r="AD10" s="10">
        <f t="shared" si="9"/>
        <v>42</v>
      </c>
      <c r="AE10" s="10">
        <f t="shared" si="23"/>
        <v>9049.00001</v>
      </c>
      <c r="AF10" s="10">
        <f t="shared" si="24"/>
        <v>99999.00001</v>
      </c>
      <c r="AG10" s="10">
        <f t="shared" si="10"/>
        <v>9</v>
      </c>
      <c r="AH10" s="10">
        <f t="shared" si="11"/>
        <v>42</v>
      </c>
      <c r="AI10" s="14">
        <v>3</v>
      </c>
      <c r="AJ10" s="14">
        <f t="shared" si="25"/>
        <v>3</v>
      </c>
      <c r="AK10" s="14" t="str">
        <f t="shared" si="25"/>
        <v>Flégr Lukáš</v>
      </c>
      <c r="AL10" s="17" t="str">
        <f t="shared" si="25"/>
        <v>Skuteč</v>
      </c>
      <c r="AM10" s="18">
        <f t="shared" si="25"/>
        <v>16.56</v>
      </c>
      <c r="AN10" s="19">
        <f t="shared" si="25"/>
        <v>16.56</v>
      </c>
    </row>
    <row r="11" spans="1:40" s="5" customFormat="1" ht="16.5" customHeight="1">
      <c r="A11" s="5">
        <f t="shared" si="12"/>
        <v>28</v>
      </c>
      <c r="B11" s="5">
        <f t="shared" si="13"/>
        <v>999</v>
      </c>
      <c r="C11" s="5">
        <f t="shared" si="0"/>
        <v>28</v>
      </c>
      <c r="D11" s="5">
        <f t="shared" si="14"/>
        <v>999</v>
      </c>
      <c r="E11" s="73">
        <f t="shared" si="15"/>
        <v>28</v>
      </c>
      <c r="F11" s="74">
        <v>5</v>
      </c>
      <c r="G11" s="75">
        <v>42261</v>
      </c>
      <c r="H11" s="76" t="s">
        <v>45</v>
      </c>
      <c r="I11" s="75">
        <v>2003</v>
      </c>
      <c r="J11" s="77" t="s">
        <v>46</v>
      </c>
      <c r="K11" s="78" t="s">
        <v>162</v>
      </c>
      <c r="L11" s="79" t="s">
        <v>162</v>
      </c>
      <c r="M11" s="80">
        <f t="shared" si="1"/>
        <v>0</v>
      </c>
      <c r="N11" s="81" t="str">
        <f t="shared" si="16"/>
        <v>s</v>
      </c>
      <c r="O11" s="9"/>
      <c r="P11" s="15">
        <f t="shared" si="17"/>
        <v>9999</v>
      </c>
      <c r="Q11" s="15">
        <f t="shared" si="18"/>
        <v>9999</v>
      </c>
      <c r="R11" s="15">
        <f t="shared" si="19"/>
        <v>9999</v>
      </c>
      <c r="S11" s="15">
        <f t="shared" si="20"/>
        <v>9999</v>
      </c>
      <c r="T11" s="16">
        <f t="shared" si="2"/>
        <v>28000</v>
      </c>
      <c r="U11" s="16">
        <f t="shared" si="3"/>
        <v>38000</v>
      </c>
      <c r="V11" s="16">
        <f t="shared" si="4"/>
        <v>65</v>
      </c>
      <c r="W11" s="10">
        <f t="shared" si="21"/>
        <v>28065</v>
      </c>
      <c r="X11" s="10">
        <f t="shared" si="22"/>
        <v>99999</v>
      </c>
      <c r="Y11" s="10">
        <f t="shared" si="5"/>
        <v>28</v>
      </c>
      <c r="Z11" s="10">
        <f t="shared" si="6"/>
        <v>41</v>
      </c>
      <c r="AA11" s="10">
        <f t="shared" si="7"/>
        <v>28065.000011</v>
      </c>
      <c r="AB11" s="10">
        <f t="shared" si="7"/>
        <v>99999.000011</v>
      </c>
      <c r="AC11" s="10">
        <f t="shared" si="8"/>
        <v>28</v>
      </c>
      <c r="AD11" s="10">
        <f t="shared" si="9"/>
        <v>43</v>
      </c>
      <c r="AE11" s="10">
        <f t="shared" si="23"/>
        <v>28065.000011</v>
      </c>
      <c r="AF11" s="10">
        <f t="shared" si="24"/>
        <v>99999.000011</v>
      </c>
      <c r="AG11" s="10">
        <f t="shared" si="10"/>
        <v>28</v>
      </c>
      <c r="AH11" s="10">
        <f t="shared" si="11"/>
        <v>43</v>
      </c>
      <c r="AI11" s="14">
        <v>4</v>
      </c>
      <c r="AJ11" s="14">
        <f t="shared" si="25"/>
        <v>4</v>
      </c>
      <c r="AK11" s="14" t="str">
        <f t="shared" si="25"/>
        <v>Kábele Matěj</v>
      </c>
      <c r="AL11" s="17" t="str">
        <f t="shared" si="25"/>
        <v>Skuteč</v>
      </c>
      <c r="AM11" s="18" t="str">
        <f t="shared" si="25"/>
        <v>NP</v>
      </c>
      <c r="AN11" s="19">
        <f t="shared" si="25"/>
        <v>16.75</v>
      </c>
    </row>
    <row r="12" spans="1:40" s="5" customFormat="1" ht="16.5" customHeight="1" thickBot="1">
      <c r="A12" s="5">
        <f t="shared" si="12"/>
        <v>999</v>
      </c>
      <c r="B12" s="5">
        <f t="shared" si="13"/>
        <v>7</v>
      </c>
      <c r="C12" s="5">
        <f t="shared" si="0"/>
        <v>999</v>
      </c>
      <c r="D12" s="5">
        <f t="shared" si="14"/>
        <v>7</v>
      </c>
      <c r="E12" s="82">
        <f t="shared" si="15"/>
        <v>7</v>
      </c>
      <c r="F12" s="83">
        <v>6</v>
      </c>
      <c r="G12" s="84">
        <v>28781</v>
      </c>
      <c r="H12" s="85" t="s">
        <v>47</v>
      </c>
      <c r="I12" s="84">
        <v>2002</v>
      </c>
      <c r="J12" s="86" t="s">
        <v>48</v>
      </c>
      <c r="K12" s="87">
        <v>17.15</v>
      </c>
      <c r="L12" s="88" t="s">
        <v>163</v>
      </c>
      <c r="M12" s="89">
        <f t="shared" si="1"/>
        <v>17.15</v>
      </c>
      <c r="N12" s="90" t="str">
        <f t="shared" si="16"/>
        <v>m</v>
      </c>
      <c r="O12" s="9"/>
      <c r="P12" s="15">
        <f t="shared" si="17"/>
        <v>17.15</v>
      </c>
      <c r="Q12" s="15">
        <f t="shared" si="18"/>
        <v>517.15</v>
      </c>
      <c r="R12" s="15">
        <f t="shared" si="19"/>
        <v>9999</v>
      </c>
      <c r="S12" s="15">
        <f t="shared" si="20"/>
        <v>17.15</v>
      </c>
      <c r="T12" s="16">
        <f t="shared" si="2"/>
        <v>28000</v>
      </c>
      <c r="U12" s="16">
        <f t="shared" si="3"/>
        <v>7000</v>
      </c>
      <c r="V12" s="16">
        <f t="shared" si="4"/>
        <v>44</v>
      </c>
      <c r="W12" s="10">
        <f t="shared" si="21"/>
        <v>99999</v>
      </c>
      <c r="X12" s="10">
        <f t="shared" si="22"/>
        <v>7044</v>
      </c>
      <c r="Y12" s="10">
        <f t="shared" si="5"/>
        <v>33</v>
      </c>
      <c r="Z12" s="10">
        <f t="shared" si="6"/>
        <v>7</v>
      </c>
      <c r="AA12" s="10">
        <f t="shared" si="7"/>
        <v>99999.000012</v>
      </c>
      <c r="AB12" s="10">
        <f t="shared" si="7"/>
        <v>7044.000012</v>
      </c>
      <c r="AC12" s="10">
        <f t="shared" si="8"/>
        <v>35</v>
      </c>
      <c r="AD12" s="10">
        <f t="shared" si="9"/>
        <v>7</v>
      </c>
      <c r="AE12" s="10">
        <f t="shared" si="23"/>
        <v>99999.000012</v>
      </c>
      <c r="AF12" s="10">
        <f t="shared" si="24"/>
        <v>7044.000012</v>
      </c>
      <c r="AG12" s="10">
        <f t="shared" si="10"/>
        <v>35</v>
      </c>
      <c r="AH12" s="10">
        <f t="shared" si="11"/>
        <v>7</v>
      </c>
      <c r="AI12" s="5">
        <v>5</v>
      </c>
      <c r="AJ12" s="5">
        <f t="shared" si="25"/>
        <v>5</v>
      </c>
      <c r="AK12" s="5" t="str">
        <f t="shared" si="25"/>
        <v>Svoboda Dominik</v>
      </c>
      <c r="AL12" s="17" t="str">
        <f t="shared" si="25"/>
        <v>Nová Role</v>
      </c>
      <c r="AM12" s="18">
        <f t="shared" si="25"/>
        <v>17.01</v>
      </c>
      <c r="AN12" s="18">
        <f t="shared" si="25"/>
        <v>17.01</v>
      </c>
    </row>
    <row r="13" spans="1:40" s="5" customFormat="1" ht="16.5" customHeight="1">
      <c r="A13" s="5">
        <f t="shared" si="12"/>
        <v>999</v>
      </c>
      <c r="B13" s="5">
        <f t="shared" si="13"/>
        <v>21</v>
      </c>
      <c r="C13" s="5">
        <f t="shared" si="0"/>
        <v>999</v>
      </c>
      <c r="D13" s="5">
        <f t="shared" si="14"/>
        <v>21</v>
      </c>
      <c r="E13" s="25">
        <f t="shared" si="15"/>
        <v>21</v>
      </c>
      <c r="F13" s="26">
        <v>7</v>
      </c>
      <c r="G13" s="52">
        <v>39421</v>
      </c>
      <c r="H13" s="59" t="s">
        <v>49</v>
      </c>
      <c r="I13" s="52">
        <v>2001</v>
      </c>
      <c r="J13" s="60" t="s">
        <v>50</v>
      </c>
      <c r="K13" s="29" t="s">
        <v>163</v>
      </c>
      <c r="L13" s="30">
        <v>18.48</v>
      </c>
      <c r="M13" s="31">
        <f t="shared" si="1"/>
        <v>18.48</v>
      </c>
      <c r="N13" s="32" t="str">
        <f t="shared" si="16"/>
        <v>m</v>
      </c>
      <c r="O13" s="9"/>
      <c r="P13" s="15">
        <f t="shared" si="17"/>
        <v>18.48</v>
      </c>
      <c r="Q13" s="15">
        <f t="shared" si="18"/>
        <v>518.48</v>
      </c>
      <c r="R13" s="15">
        <f t="shared" si="19"/>
        <v>9999</v>
      </c>
      <c r="S13" s="15">
        <f t="shared" si="20"/>
        <v>18.48</v>
      </c>
      <c r="T13" s="16">
        <f t="shared" si="2"/>
        <v>28000</v>
      </c>
      <c r="U13" s="16">
        <f t="shared" si="3"/>
        <v>21000</v>
      </c>
      <c r="V13" s="16">
        <f t="shared" si="4"/>
        <v>52</v>
      </c>
      <c r="W13" s="10">
        <f t="shared" si="21"/>
        <v>99999</v>
      </c>
      <c r="X13" s="10">
        <f t="shared" si="22"/>
        <v>21052</v>
      </c>
      <c r="Y13" s="10">
        <f t="shared" si="5"/>
        <v>33</v>
      </c>
      <c r="Z13" s="10">
        <f t="shared" si="6"/>
        <v>21</v>
      </c>
      <c r="AA13" s="10">
        <f t="shared" si="7"/>
        <v>99999.000013</v>
      </c>
      <c r="AB13" s="10">
        <f t="shared" si="7"/>
        <v>21052.000013</v>
      </c>
      <c r="AC13" s="10">
        <f t="shared" si="8"/>
        <v>36</v>
      </c>
      <c r="AD13" s="10">
        <f t="shared" si="9"/>
        <v>21</v>
      </c>
      <c r="AE13" s="10">
        <f t="shared" si="23"/>
        <v>99999.000013</v>
      </c>
      <c r="AF13" s="10">
        <f t="shared" si="24"/>
        <v>21052.000013</v>
      </c>
      <c r="AG13" s="10">
        <f t="shared" si="10"/>
        <v>36</v>
      </c>
      <c r="AH13" s="10">
        <f t="shared" si="11"/>
        <v>21</v>
      </c>
      <c r="AI13" s="5">
        <v>6</v>
      </c>
      <c r="AJ13" s="5">
        <f t="shared" si="25"/>
        <v>6</v>
      </c>
      <c r="AK13" s="5" t="str">
        <f t="shared" si="25"/>
        <v>Štinčík Tomáš</v>
      </c>
      <c r="AL13" s="17" t="str">
        <f t="shared" si="25"/>
        <v>Svit</v>
      </c>
      <c r="AM13" s="18">
        <f t="shared" si="25"/>
        <v>17.06</v>
      </c>
      <c r="AN13" s="18">
        <f t="shared" si="25"/>
        <v>17.06</v>
      </c>
    </row>
    <row r="14" spans="1:40" s="5" customFormat="1" ht="16.5" customHeight="1">
      <c r="A14" s="5">
        <f t="shared" si="12"/>
        <v>999</v>
      </c>
      <c r="B14" s="5">
        <f t="shared" si="13"/>
        <v>12</v>
      </c>
      <c r="C14" s="5">
        <f t="shared" si="0"/>
        <v>999</v>
      </c>
      <c r="D14" s="5">
        <f t="shared" si="14"/>
        <v>12</v>
      </c>
      <c r="E14" s="41">
        <f t="shared" si="15"/>
        <v>12</v>
      </c>
      <c r="F14" s="42">
        <v>8</v>
      </c>
      <c r="G14" s="53">
        <v>38091</v>
      </c>
      <c r="H14" s="54" t="s">
        <v>51</v>
      </c>
      <c r="I14" s="53">
        <v>2001</v>
      </c>
      <c r="J14" s="58" t="s">
        <v>52</v>
      </c>
      <c r="K14" s="47">
        <v>17.46</v>
      </c>
      <c r="L14" s="45" t="s">
        <v>163</v>
      </c>
      <c r="M14" s="46">
        <f t="shared" si="1"/>
        <v>17.46</v>
      </c>
      <c r="N14" s="48" t="str">
        <f t="shared" si="16"/>
        <v>m</v>
      </c>
      <c r="O14" s="9"/>
      <c r="P14" s="15">
        <f t="shared" si="17"/>
        <v>17.46</v>
      </c>
      <c r="Q14" s="15">
        <f t="shared" si="18"/>
        <v>517.46</v>
      </c>
      <c r="R14" s="15">
        <f t="shared" si="19"/>
        <v>9999</v>
      </c>
      <c r="S14" s="15">
        <f t="shared" si="20"/>
        <v>17.46</v>
      </c>
      <c r="T14" s="16">
        <f t="shared" si="2"/>
        <v>28000</v>
      </c>
      <c r="U14" s="16">
        <f t="shared" si="3"/>
        <v>12000</v>
      </c>
      <c r="V14" s="16">
        <f t="shared" si="4"/>
        <v>48</v>
      </c>
      <c r="W14" s="10">
        <f t="shared" si="21"/>
        <v>99999</v>
      </c>
      <c r="X14" s="10">
        <f t="shared" si="22"/>
        <v>12048</v>
      </c>
      <c r="Y14" s="10">
        <f t="shared" si="5"/>
        <v>33</v>
      </c>
      <c r="Z14" s="10">
        <f t="shared" si="6"/>
        <v>12</v>
      </c>
      <c r="AA14" s="10">
        <f t="shared" si="7"/>
        <v>99999.000014</v>
      </c>
      <c r="AB14" s="10">
        <f t="shared" si="7"/>
        <v>12048.000014</v>
      </c>
      <c r="AC14" s="10">
        <f t="shared" si="8"/>
        <v>37</v>
      </c>
      <c r="AD14" s="10">
        <f t="shared" si="9"/>
        <v>12</v>
      </c>
      <c r="AE14" s="10">
        <f t="shared" si="23"/>
        <v>99999.000014</v>
      </c>
      <c r="AF14" s="10">
        <f t="shared" si="24"/>
        <v>12048.000014</v>
      </c>
      <c r="AG14" s="10">
        <f t="shared" si="10"/>
        <v>37</v>
      </c>
      <c r="AH14" s="10">
        <f t="shared" si="11"/>
        <v>12</v>
      </c>
      <c r="AI14" s="5">
        <v>7</v>
      </c>
      <c r="AJ14" s="5">
        <f t="shared" si="25"/>
        <v>7</v>
      </c>
      <c r="AK14" s="5" t="str">
        <f t="shared" si="25"/>
        <v>Michalski Jakub</v>
      </c>
      <c r="AL14" s="17" t="str">
        <f t="shared" si="25"/>
        <v>Karviná-Hranice</v>
      </c>
      <c r="AM14" s="18" t="str">
        <f t="shared" si="25"/>
        <v>NP</v>
      </c>
      <c r="AN14" s="18">
        <f t="shared" si="25"/>
        <v>17.12</v>
      </c>
    </row>
    <row r="15" spans="1:40" s="5" customFormat="1" ht="16.5" customHeight="1" thickBot="1">
      <c r="A15" s="5">
        <f t="shared" si="12"/>
        <v>999</v>
      </c>
      <c r="B15" s="5">
        <f t="shared" si="13"/>
        <v>8</v>
      </c>
      <c r="C15" s="5">
        <f t="shared" si="0"/>
        <v>999</v>
      </c>
      <c r="D15" s="5">
        <f t="shared" si="14"/>
        <v>8</v>
      </c>
      <c r="E15" s="33">
        <f t="shared" si="15"/>
        <v>8</v>
      </c>
      <c r="F15" s="34">
        <v>9</v>
      </c>
      <c r="G15" s="61">
        <v>22231</v>
      </c>
      <c r="H15" s="62" t="s">
        <v>53</v>
      </c>
      <c r="I15" s="61">
        <v>2000</v>
      </c>
      <c r="J15" s="63" t="s">
        <v>54</v>
      </c>
      <c r="K15" s="37">
        <v>17.39</v>
      </c>
      <c r="L15" s="38" t="s">
        <v>163</v>
      </c>
      <c r="M15" s="39">
        <f t="shared" si="1"/>
        <v>17.39</v>
      </c>
      <c r="N15" s="40" t="str">
        <f t="shared" si="16"/>
        <v>m</v>
      </c>
      <c r="O15" s="9"/>
      <c r="P15" s="15">
        <f t="shared" si="17"/>
        <v>17.39</v>
      </c>
      <c r="Q15" s="15">
        <f t="shared" si="18"/>
        <v>517.39</v>
      </c>
      <c r="R15" s="15">
        <f t="shared" si="19"/>
        <v>9999</v>
      </c>
      <c r="S15" s="15">
        <f t="shared" si="20"/>
        <v>17.39</v>
      </c>
      <c r="T15" s="16">
        <f t="shared" si="2"/>
        <v>28000</v>
      </c>
      <c r="U15" s="16">
        <f t="shared" si="3"/>
        <v>8000</v>
      </c>
      <c r="V15" s="16">
        <f t="shared" si="4"/>
        <v>45</v>
      </c>
      <c r="W15" s="10">
        <f t="shared" si="21"/>
        <v>99999</v>
      </c>
      <c r="X15" s="10">
        <f t="shared" si="22"/>
        <v>8045</v>
      </c>
      <c r="Y15" s="10">
        <f t="shared" si="5"/>
        <v>33</v>
      </c>
      <c r="Z15" s="10">
        <f t="shared" si="6"/>
        <v>8</v>
      </c>
      <c r="AA15" s="10">
        <f t="shared" si="7"/>
        <v>99999.000015</v>
      </c>
      <c r="AB15" s="10">
        <f t="shared" si="7"/>
        <v>8045.000015</v>
      </c>
      <c r="AC15" s="10">
        <f t="shared" si="8"/>
        <v>38</v>
      </c>
      <c r="AD15" s="10">
        <f t="shared" si="9"/>
        <v>8</v>
      </c>
      <c r="AE15" s="10">
        <f t="shared" si="23"/>
        <v>99999.000015</v>
      </c>
      <c r="AF15" s="10">
        <f t="shared" si="24"/>
        <v>8045.000015</v>
      </c>
      <c r="AG15" s="10">
        <f t="shared" si="10"/>
        <v>38</v>
      </c>
      <c r="AH15" s="10">
        <f t="shared" si="11"/>
        <v>8</v>
      </c>
      <c r="AI15" s="5">
        <v>8</v>
      </c>
      <c r="AJ15" s="5">
        <f t="shared" si="25"/>
        <v>8</v>
      </c>
      <c r="AK15" s="5" t="str">
        <f t="shared" si="25"/>
        <v>Fučík Bořivoj</v>
      </c>
      <c r="AL15" s="17" t="str">
        <f t="shared" si="25"/>
        <v>Markvartice</v>
      </c>
      <c r="AM15" s="18">
        <f t="shared" si="25"/>
        <v>17.54</v>
      </c>
      <c r="AN15" s="18">
        <f t="shared" si="25"/>
        <v>17.54</v>
      </c>
    </row>
    <row r="16" spans="1:40" s="5" customFormat="1" ht="16.5" customHeight="1">
      <c r="A16" s="5">
        <f t="shared" si="12"/>
        <v>999</v>
      </c>
      <c r="B16" s="5">
        <f t="shared" si="13"/>
        <v>33</v>
      </c>
      <c r="C16" s="5">
        <f t="shared" si="0"/>
        <v>999</v>
      </c>
      <c r="D16" s="5">
        <f t="shared" si="14"/>
        <v>33</v>
      </c>
      <c r="E16" s="64">
        <f t="shared" si="15"/>
        <v>33</v>
      </c>
      <c r="F16" s="65">
        <v>10</v>
      </c>
      <c r="G16" s="66">
        <v>38441</v>
      </c>
      <c r="H16" s="67" t="s">
        <v>55</v>
      </c>
      <c r="I16" s="66">
        <v>2002</v>
      </c>
      <c r="J16" s="68" t="s">
        <v>56</v>
      </c>
      <c r="K16" s="69">
        <v>23.48</v>
      </c>
      <c r="L16" s="70" t="s">
        <v>163</v>
      </c>
      <c r="M16" s="71">
        <f t="shared" si="1"/>
        <v>23.48</v>
      </c>
      <c r="N16" s="72" t="str">
        <f t="shared" si="16"/>
        <v>m</v>
      </c>
      <c r="O16" s="9"/>
      <c r="P16" s="15">
        <f t="shared" si="17"/>
        <v>23.48</v>
      </c>
      <c r="Q16" s="15">
        <f t="shared" si="18"/>
        <v>523.48</v>
      </c>
      <c r="R16" s="15">
        <f t="shared" si="19"/>
        <v>9999</v>
      </c>
      <c r="S16" s="15">
        <f t="shared" si="20"/>
        <v>23.48</v>
      </c>
      <c r="T16" s="16">
        <f t="shared" si="2"/>
        <v>28000</v>
      </c>
      <c r="U16" s="16">
        <f t="shared" si="3"/>
        <v>33000</v>
      </c>
      <c r="V16" s="16">
        <f t="shared" si="4"/>
        <v>62</v>
      </c>
      <c r="W16" s="10">
        <f t="shared" si="21"/>
        <v>99999</v>
      </c>
      <c r="X16" s="10">
        <f t="shared" si="22"/>
        <v>33062</v>
      </c>
      <c r="Y16" s="10">
        <f t="shared" si="5"/>
        <v>33</v>
      </c>
      <c r="Z16" s="10">
        <f t="shared" si="6"/>
        <v>33</v>
      </c>
      <c r="AA16" s="10">
        <f t="shared" si="7"/>
        <v>99999.000016</v>
      </c>
      <c r="AB16" s="10">
        <f t="shared" si="7"/>
        <v>33062.000016</v>
      </c>
      <c r="AC16" s="10">
        <f t="shared" si="8"/>
        <v>39</v>
      </c>
      <c r="AD16" s="10">
        <f t="shared" si="9"/>
        <v>33</v>
      </c>
      <c r="AE16" s="10">
        <f t="shared" si="23"/>
        <v>99999.000016</v>
      </c>
      <c r="AF16" s="10">
        <f t="shared" si="24"/>
        <v>33062.000016</v>
      </c>
      <c r="AG16" s="10">
        <f t="shared" si="10"/>
        <v>39</v>
      </c>
      <c r="AH16" s="10">
        <f t="shared" si="11"/>
        <v>33</v>
      </c>
      <c r="AI16" s="5">
        <v>9</v>
      </c>
      <c r="AJ16" s="5">
        <f t="shared" si="25"/>
        <v>9</v>
      </c>
      <c r="AK16" s="5" t="str">
        <f t="shared" si="25"/>
        <v>Sibera Radek</v>
      </c>
      <c r="AL16" s="17" t="str">
        <f t="shared" si="25"/>
        <v>Křešice</v>
      </c>
      <c r="AM16" s="17" t="str">
        <f t="shared" si="25"/>
        <v>NP</v>
      </c>
      <c r="AN16" s="18">
        <f t="shared" si="25"/>
        <v>17.63</v>
      </c>
    </row>
    <row r="17" spans="1:40" s="5" customFormat="1" ht="16.5" customHeight="1">
      <c r="A17" s="5">
        <f t="shared" si="12"/>
        <v>999</v>
      </c>
      <c r="B17" s="5">
        <f t="shared" si="13"/>
        <v>25</v>
      </c>
      <c r="C17" s="5">
        <f t="shared" si="0"/>
        <v>999</v>
      </c>
      <c r="D17" s="5">
        <f t="shared" si="14"/>
        <v>25</v>
      </c>
      <c r="E17" s="73">
        <f t="shared" si="15"/>
        <v>25</v>
      </c>
      <c r="F17" s="74">
        <v>11</v>
      </c>
      <c r="G17" s="75">
        <v>11511</v>
      </c>
      <c r="H17" s="76" t="s">
        <v>57</v>
      </c>
      <c r="I17" s="75">
        <v>1992</v>
      </c>
      <c r="J17" s="77" t="s">
        <v>58</v>
      </c>
      <c r="K17" s="78">
        <v>19.28</v>
      </c>
      <c r="L17" s="79" t="s">
        <v>163</v>
      </c>
      <c r="M17" s="80">
        <f t="shared" si="1"/>
        <v>19.28</v>
      </c>
      <c r="N17" s="81" t="str">
        <f t="shared" si="16"/>
        <v>m</v>
      </c>
      <c r="O17" s="9"/>
      <c r="P17" s="15">
        <f t="shared" si="17"/>
        <v>19.28</v>
      </c>
      <c r="Q17" s="15">
        <f t="shared" si="18"/>
        <v>519.28</v>
      </c>
      <c r="R17" s="15">
        <f t="shared" si="19"/>
        <v>9999</v>
      </c>
      <c r="S17" s="15">
        <f t="shared" si="20"/>
        <v>19.28</v>
      </c>
      <c r="T17" s="16">
        <f t="shared" si="2"/>
        <v>28000</v>
      </c>
      <c r="U17" s="16">
        <f t="shared" si="3"/>
        <v>25000</v>
      </c>
      <c r="V17" s="16">
        <f t="shared" si="4"/>
        <v>56</v>
      </c>
      <c r="W17" s="10">
        <f t="shared" si="21"/>
        <v>99999</v>
      </c>
      <c r="X17" s="10">
        <f t="shared" si="22"/>
        <v>25056</v>
      </c>
      <c r="Y17" s="10">
        <f t="shared" si="5"/>
        <v>33</v>
      </c>
      <c r="Z17" s="10">
        <f t="shared" si="6"/>
        <v>25</v>
      </c>
      <c r="AA17" s="10">
        <f t="shared" si="7"/>
        <v>99999.000017</v>
      </c>
      <c r="AB17" s="10">
        <f t="shared" si="7"/>
        <v>25056.000017</v>
      </c>
      <c r="AC17" s="10">
        <f t="shared" si="8"/>
        <v>40</v>
      </c>
      <c r="AD17" s="10">
        <f t="shared" si="9"/>
        <v>25</v>
      </c>
      <c r="AE17" s="10">
        <f t="shared" si="23"/>
        <v>99999.000017</v>
      </c>
      <c r="AF17" s="10">
        <f t="shared" si="24"/>
        <v>25056.000017</v>
      </c>
      <c r="AG17" s="10">
        <f t="shared" si="10"/>
        <v>40</v>
      </c>
      <c r="AH17" s="10">
        <f t="shared" si="11"/>
        <v>25</v>
      </c>
      <c r="AI17" s="5">
        <v>10</v>
      </c>
      <c r="AJ17" s="5">
        <f t="shared" si="25"/>
        <v>10</v>
      </c>
      <c r="AK17" s="5" t="str">
        <f t="shared" si="25"/>
        <v>Pšenička David</v>
      </c>
      <c r="AL17" s="17" t="str">
        <f t="shared" si="25"/>
        <v>Sestrouň</v>
      </c>
      <c r="AM17" s="17">
        <f t="shared" si="25"/>
        <v>17.88</v>
      </c>
      <c r="AN17" s="18">
        <f t="shared" si="25"/>
        <v>17.88</v>
      </c>
    </row>
    <row r="18" spans="1:40" s="5" customFormat="1" ht="16.5" customHeight="1" thickBot="1">
      <c r="A18" s="5">
        <f t="shared" si="12"/>
        <v>999</v>
      </c>
      <c r="B18" s="5">
        <f t="shared" si="13"/>
        <v>14</v>
      </c>
      <c r="C18" s="5">
        <f t="shared" si="0"/>
        <v>999</v>
      </c>
      <c r="D18" s="5">
        <f t="shared" si="14"/>
        <v>14</v>
      </c>
      <c r="E18" s="82">
        <f t="shared" si="15"/>
        <v>14</v>
      </c>
      <c r="F18" s="83">
        <v>12</v>
      </c>
      <c r="G18" s="84">
        <v>23721</v>
      </c>
      <c r="H18" s="85" t="s">
        <v>59</v>
      </c>
      <c r="I18" s="84">
        <v>2002</v>
      </c>
      <c r="J18" s="86" t="s">
        <v>60</v>
      </c>
      <c r="K18" s="87">
        <v>18.15</v>
      </c>
      <c r="L18" s="88">
        <v>17.5</v>
      </c>
      <c r="M18" s="89">
        <f t="shared" si="1"/>
        <v>17.5</v>
      </c>
      <c r="N18" s="90" t="str">
        <f t="shared" si="16"/>
        <v>m</v>
      </c>
      <c r="O18" s="9"/>
      <c r="P18" s="15">
        <f t="shared" si="17"/>
        <v>17.5</v>
      </c>
      <c r="Q18" s="15">
        <f t="shared" si="18"/>
        <v>35.65</v>
      </c>
      <c r="R18" s="15">
        <f t="shared" si="19"/>
        <v>9999</v>
      </c>
      <c r="S18" s="15">
        <f t="shared" si="20"/>
        <v>17.5</v>
      </c>
      <c r="T18" s="16">
        <f t="shared" si="2"/>
        <v>28000</v>
      </c>
      <c r="U18" s="16">
        <f t="shared" si="3"/>
        <v>14000</v>
      </c>
      <c r="V18" s="16">
        <f t="shared" si="4"/>
        <v>8</v>
      </c>
      <c r="W18" s="10">
        <f t="shared" si="21"/>
        <v>99999</v>
      </c>
      <c r="X18" s="10">
        <f t="shared" si="22"/>
        <v>14008</v>
      </c>
      <c r="Y18" s="10">
        <f t="shared" si="5"/>
        <v>33</v>
      </c>
      <c r="Z18" s="10">
        <f t="shared" si="6"/>
        <v>14</v>
      </c>
      <c r="AA18" s="10">
        <f t="shared" si="7"/>
        <v>99999.000018</v>
      </c>
      <c r="AB18" s="10">
        <f t="shared" si="7"/>
        <v>14008.000018</v>
      </c>
      <c r="AC18" s="10">
        <f t="shared" si="8"/>
        <v>41</v>
      </c>
      <c r="AD18" s="10">
        <f t="shared" si="9"/>
        <v>14</v>
      </c>
      <c r="AE18" s="10">
        <f t="shared" si="23"/>
        <v>99999.000018</v>
      </c>
      <c r="AF18" s="10">
        <f t="shared" si="24"/>
        <v>14008.000018</v>
      </c>
      <c r="AG18" s="10">
        <f t="shared" si="10"/>
        <v>41</v>
      </c>
      <c r="AH18" s="10">
        <f t="shared" si="11"/>
        <v>14</v>
      </c>
      <c r="AK18" s="14" t="s">
        <v>30</v>
      </c>
      <c r="AL18" s="17"/>
      <c r="AM18" s="17"/>
      <c r="AN18" s="17"/>
    </row>
    <row r="19" spans="1:40" s="5" customFormat="1" ht="16.5" customHeight="1">
      <c r="A19" s="5">
        <f t="shared" si="12"/>
        <v>999</v>
      </c>
      <c r="B19" s="5">
        <f t="shared" si="13"/>
        <v>10</v>
      </c>
      <c r="C19" s="5">
        <f t="shared" si="0"/>
        <v>999</v>
      </c>
      <c r="D19" s="5">
        <f t="shared" si="14"/>
        <v>10</v>
      </c>
      <c r="E19" s="25">
        <f t="shared" si="15"/>
        <v>10</v>
      </c>
      <c r="F19" s="26">
        <v>13</v>
      </c>
      <c r="G19" s="52">
        <v>66001</v>
      </c>
      <c r="H19" s="59" t="s">
        <v>61</v>
      </c>
      <c r="I19" s="52">
        <v>1989</v>
      </c>
      <c r="J19" s="60" t="s">
        <v>62</v>
      </c>
      <c r="K19" s="29">
        <v>19.25</v>
      </c>
      <c r="L19" s="30">
        <v>17.42</v>
      </c>
      <c r="M19" s="31">
        <f t="shared" si="1"/>
        <v>17.42</v>
      </c>
      <c r="N19" s="32" t="str">
        <f t="shared" si="16"/>
        <v>m</v>
      </c>
      <c r="O19" s="9"/>
      <c r="P19" s="15">
        <f t="shared" si="17"/>
        <v>17.42</v>
      </c>
      <c r="Q19" s="15">
        <f t="shared" si="18"/>
        <v>36.67</v>
      </c>
      <c r="R19" s="15">
        <f t="shared" si="19"/>
        <v>9999</v>
      </c>
      <c r="S19" s="15">
        <f t="shared" si="20"/>
        <v>17.42</v>
      </c>
      <c r="T19" s="16">
        <f t="shared" si="2"/>
        <v>28000</v>
      </c>
      <c r="U19" s="16">
        <f t="shared" si="3"/>
        <v>10000</v>
      </c>
      <c r="V19" s="16">
        <f t="shared" si="4"/>
        <v>12</v>
      </c>
      <c r="W19" s="10">
        <f t="shared" si="21"/>
        <v>99999</v>
      </c>
      <c r="X19" s="10">
        <f t="shared" si="22"/>
        <v>10012</v>
      </c>
      <c r="Y19" s="10">
        <f t="shared" si="5"/>
        <v>33</v>
      </c>
      <c r="Z19" s="10">
        <f t="shared" si="6"/>
        <v>10</v>
      </c>
      <c r="AA19" s="10">
        <f t="shared" si="7"/>
        <v>99999.000019</v>
      </c>
      <c r="AB19" s="10">
        <f t="shared" si="7"/>
        <v>10012.000019</v>
      </c>
      <c r="AC19" s="10">
        <f t="shared" si="8"/>
        <v>42</v>
      </c>
      <c r="AD19" s="10">
        <f t="shared" si="9"/>
        <v>10</v>
      </c>
      <c r="AE19" s="10">
        <f t="shared" si="23"/>
        <v>99999.000019</v>
      </c>
      <c r="AF19" s="10">
        <f t="shared" si="24"/>
        <v>10012.000019</v>
      </c>
      <c r="AG19" s="10">
        <f t="shared" si="10"/>
        <v>42</v>
      </c>
      <c r="AH19" s="10">
        <f t="shared" si="11"/>
        <v>10</v>
      </c>
      <c r="AI19" s="14">
        <v>1</v>
      </c>
      <c r="AJ19" s="14">
        <f aca="true" t="shared" si="26" ref="AJ19:AN28">VLOOKUP($AI19,$D$7:$N$81,AJ$7-1,0)</f>
        <v>1</v>
      </c>
      <c r="AK19" s="14" t="str">
        <f t="shared" si="26"/>
        <v>Svačina Richard</v>
      </c>
      <c r="AL19" s="17" t="str">
        <f t="shared" si="26"/>
        <v>Michálkovice</v>
      </c>
      <c r="AM19" s="18">
        <f t="shared" si="26"/>
        <v>16.14</v>
      </c>
      <c r="AN19" s="19">
        <f t="shared" si="26"/>
        <v>15.95</v>
      </c>
    </row>
    <row r="20" spans="1:40" s="5" customFormat="1" ht="16.5" customHeight="1">
      <c r="A20" s="5">
        <f t="shared" si="12"/>
        <v>19</v>
      </c>
      <c r="B20" s="5">
        <f t="shared" si="13"/>
        <v>999</v>
      </c>
      <c r="C20" s="5">
        <f t="shared" si="0"/>
        <v>19</v>
      </c>
      <c r="D20" s="5">
        <f t="shared" si="14"/>
        <v>999</v>
      </c>
      <c r="E20" s="41">
        <f t="shared" si="15"/>
        <v>19</v>
      </c>
      <c r="F20" s="42">
        <v>14</v>
      </c>
      <c r="G20" s="53">
        <v>39511</v>
      </c>
      <c r="H20" s="54" t="s">
        <v>63</v>
      </c>
      <c r="I20" s="53">
        <v>2003</v>
      </c>
      <c r="J20" s="58" t="s">
        <v>64</v>
      </c>
      <c r="K20" s="47">
        <v>18.88</v>
      </c>
      <c r="L20" s="45" t="s">
        <v>163</v>
      </c>
      <c r="M20" s="46">
        <f t="shared" si="1"/>
        <v>18.88</v>
      </c>
      <c r="N20" s="48" t="str">
        <f t="shared" si="16"/>
        <v>s</v>
      </c>
      <c r="O20" s="9"/>
      <c r="P20" s="15">
        <f t="shared" si="17"/>
        <v>18.88</v>
      </c>
      <c r="Q20" s="15">
        <f t="shared" si="18"/>
        <v>518.88</v>
      </c>
      <c r="R20" s="15">
        <f t="shared" si="19"/>
        <v>18.88</v>
      </c>
      <c r="S20" s="15">
        <f t="shared" si="20"/>
        <v>9999</v>
      </c>
      <c r="T20" s="16">
        <f t="shared" si="2"/>
        <v>19000</v>
      </c>
      <c r="U20" s="16">
        <f t="shared" si="3"/>
        <v>38000</v>
      </c>
      <c r="V20" s="16">
        <f t="shared" si="4"/>
        <v>53</v>
      </c>
      <c r="W20" s="10">
        <f t="shared" si="21"/>
        <v>19053</v>
      </c>
      <c r="X20" s="10">
        <f t="shared" si="22"/>
        <v>99999</v>
      </c>
      <c r="Y20" s="10">
        <f t="shared" si="5"/>
        <v>19</v>
      </c>
      <c r="Z20" s="10">
        <f t="shared" si="6"/>
        <v>41</v>
      </c>
      <c r="AA20" s="10">
        <f t="shared" si="7"/>
        <v>19053.00002</v>
      </c>
      <c r="AB20" s="10">
        <f t="shared" si="7"/>
        <v>99999.00002</v>
      </c>
      <c r="AC20" s="10">
        <f t="shared" si="8"/>
        <v>19</v>
      </c>
      <c r="AD20" s="10">
        <f t="shared" si="9"/>
        <v>44</v>
      </c>
      <c r="AE20" s="10">
        <f t="shared" si="23"/>
        <v>19053.00002</v>
      </c>
      <c r="AF20" s="10">
        <f t="shared" si="24"/>
        <v>99999.00002</v>
      </c>
      <c r="AG20" s="10">
        <f t="shared" si="10"/>
        <v>19</v>
      </c>
      <c r="AH20" s="10">
        <f t="shared" si="11"/>
        <v>44</v>
      </c>
      <c r="AI20" s="14">
        <v>2</v>
      </c>
      <c r="AJ20" s="14">
        <f t="shared" si="26"/>
        <v>2</v>
      </c>
      <c r="AK20" s="14" t="str">
        <f t="shared" si="26"/>
        <v>Snášel Patrik</v>
      </c>
      <c r="AL20" s="17" t="str">
        <f t="shared" si="26"/>
        <v>Hradec u Stoda</v>
      </c>
      <c r="AM20" s="18">
        <f t="shared" si="26"/>
        <v>16.23</v>
      </c>
      <c r="AN20" s="19">
        <f t="shared" si="26"/>
        <v>16.23</v>
      </c>
    </row>
    <row r="21" spans="1:40" s="5" customFormat="1" ht="16.5" customHeight="1" thickBot="1">
      <c r="A21" s="5">
        <f t="shared" si="12"/>
        <v>15</v>
      </c>
      <c r="B21" s="5">
        <f t="shared" si="13"/>
        <v>999</v>
      </c>
      <c r="C21" s="5">
        <f t="shared" si="0"/>
        <v>15</v>
      </c>
      <c r="D21" s="5">
        <f t="shared" si="14"/>
        <v>999</v>
      </c>
      <c r="E21" s="33">
        <f t="shared" si="15"/>
        <v>15</v>
      </c>
      <c r="F21" s="34">
        <v>15</v>
      </c>
      <c r="G21" s="61">
        <v>52271</v>
      </c>
      <c r="H21" s="62" t="s">
        <v>65</v>
      </c>
      <c r="I21" s="61">
        <v>2004</v>
      </c>
      <c r="J21" s="63" t="s">
        <v>66</v>
      </c>
      <c r="K21" s="37">
        <v>19.33</v>
      </c>
      <c r="L21" s="38">
        <v>18.38</v>
      </c>
      <c r="M21" s="39">
        <f t="shared" si="1"/>
        <v>18.38</v>
      </c>
      <c r="N21" s="40" t="str">
        <f t="shared" si="16"/>
        <v>s</v>
      </c>
      <c r="O21" s="9"/>
      <c r="P21" s="15">
        <f t="shared" si="17"/>
        <v>18.38</v>
      </c>
      <c r="Q21" s="15">
        <f t="shared" si="18"/>
        <v>37.709999999999994</v>
      </c>
      <c r="R21" s="15">
        <f t="shared" si="19"/>
        <v>18.38</v>
      </c>
      <c r="S21" s="15">
        <f t="shared" si="20"/>
        <v>9999</v>
      </c>
      <c r="T21" s="16">
        <f t="shared" si="2"/>
        <v>15000</v>
      </c>
      <c r="U21" s="16">
        <f t="shared" si="3"/>
        <v>38000</v>
      </c>
      <c r="V21" s="16">
        <f t="shared" si="4"/>
        <v>15</v>
      </c>
      <c r="W21" s="10">
        <f t="shared" si="21"/>
        <v>15015</v>
      </c>
      <c r="X21" s="10">
        <f t="shared" si="22"/>
        <v>99999</v>
      </c>
      <c r="Y21" s="10">
        <f t="shared" si="5"/>
        <v>15</v>
      </c>
      <c r="Z21" s="10">
        <f t="shared" si="6"/>
        <v>41</v>
      </c>
      <c r="AA21" s="10">
        <f t="shared" si="7"/>
        <v>15015.000021</v>
      </c>
      <c r="AB21" s="10">
        <f t="shared" si="7"/>
        <v>99999.000021</v>
      </c>
      <c r="AC21" s="10">
        <f t="shared" si="8"/>
        <v>15</v>
      </c>
      <c r="AD21" s="10">
        <f t="shared" si="9"/>
        <v>45</v>
      </c>
      <c r="AE21" s="10">
        <f t="shared" si="23"/>
        <v>15015.000021</v>
      </c>
      <c r="AF21" s="10">
        <f t="shared" si="24"/>
        <v>99999.000021</v>
      </c>
      <c r="AG21" s="10">
        <f t="shared" si="10"/>
        <v>15</v>
      </c>
      <c r="AH21" s="10">
        <f t="shared" si="11"/>
        <v>45</v>
      </c>
      <c r="AI21" s="14">
        <v>3</v>
      </c>
      <c r="AJ21" s="14">
        <f t="shared" si="26"/>
        <v>3</v>
      </c>
      <c r="AK21" s="14" t="str">
        <f t="shared" si="26"/>
        <v>Kroupa Lukáš</v>
      </c>
      <c r="AL21" s="17" t="str">
        <f t="shared" si="26"/>
        <v>Pardubice-Polabiny </v>
      </c>
      <c r="AM21" s="18" t="str">
        <f t="shared" si="26"/>
        <v>NP</v>
      </c>
      <c r="AN21" s="19">
        <f t="shared" si="26"/>
        <v>16.38</v>
      </c>
    </row>
    <row r="22" spans="1:40" s="5" customFormat="1" ht="16.5" customHeight="1">
      <c r="A22" s="5">
        <f t="shared" si="12"/>
        <v>3</v>
      </c>
      <c r="B22" s="5">
        <f t="shared" si="13"/>
        <v>999</v>
      </c>
      <c r="C22" s="5">
        <f t="shared" si="0"/>
        <v>3</v>
      </c>
      <c r="D22" s="5">
        <f t="shared" si="14"/>
        <v>999</v>
      </c>
      <c r="E22" s="64">
        <f t="shared" si="15"/>
        <v>3</v>
      </c>
      <c r="F22" s="65">
        <v>16</v>
      </c>
      <c r="G22" s="66">
        <v>28821</v>
      </c>
      <c r="H22" s="67" t="s">
        <v>67</v>
      </c>
      <c r="I22" s="66">
        <v>2004</v>
      </c>
      <c r="J22" s="68" t="s">
        <v>48</v>
      </c>
      <c r="K22" s="69" t="s">
        <v>163</v>
      </c>
      <c r="L22" s="70">
        <v>16.56</v>
      </c>
      <c r="M22" s="71">
        <f t="shared" si="1"/>
        <v>16.56</v>
      </c>
      <c r="N22" s="72" t="str">
        <f t="shared" si="16"/>
        <v>s</v>
      </c>
      <c r="O22" s="9"/>
      <c r="P22" s="15">
        <f t="shared" si="17"/>
        <v>16.56</v>
      </c>
      <c r="Q22" s="15">
        <f t="shared" si="18"/>
        <v>516.56</v>
      </c>
      <c r="R22" s="15">
        <f t="shared" si="19"/>
        <v>16.56</v>
      </c>
      <c r="S22" s="15">
        <f t="shared" si="20"/>
        <v>9999</v>
      </c>
      <c r="T22" s="16">
        <f t="shared" si="2"/>
        <v>2000</v>
      </c>
      <c r="U22" s="16">
        <f t="shared" si="3"/>
        <v>38000</v>
      </c>
      <c r="V22" s="16">
        <f t="shared" si="4"/>
        <v>38</v>
      </c>
      <c r="W22" s="10">
        <f t="shared" si="21"/>
        <v>2038</v>
      </c>
      <c r="X22" s="10">
        <f t="shared" si="22"/>
        <v>99999</v>
      </c>
      <c r="Y22" s="10">
        <f t="shared" si="5"/>
        <v>3</v>
      </c>
      <c r="Z22" s="10">
        <f t="shared" si="6"/>
        <v>41</v>
      </c>
      <c r="AA22" s="10">
        <f t="shared" si="7"/>
        <v>2038.000022</v>
      </c>
      <c r="AB22" s="10">
        <f t="shared" si="7"/>
        <v>99999.000022</v>
      </c>
      <c r="AC22" s="10">
        <f t="shared" si="8"/>
        <v>3</v>
      </c>
      <c r="AD22" s="10">
        <f t="shared" si="9"/>
        <v>46</v>
      </c>
      <c r="AE22" s="10">
        <f t="shared" si="23"/>
        <v>2038.000022</v>
      </c>
      <c r="AF22" s="10">
        <f t="shared" si="24"/>
        <v>99999.000022</v>
      </c>
      <c r="AG22" s="10">
        <f t="shared" si="10"/>
        <v>3</v>
      </c>
      <c r="AH22" s="10">
        <f t="shared" si="11"/>
        <v>46</v>
      </c>
      <c r="AI22" s="14">
        <v>4</v>
      </c>
      <c r="AJ22" s="14">
        <f t="shared" si="26"/>
        <v>4</v>
      </c>
      <c r="AK22" s="14" t="str">
        <f t="shared" si="26"/>
        <v>Lidmila Martin</v>
      </c>
      <c r="AL22" s="17" t="str">
        <f t="shared" si="26"/>
        <v>Zbožnov</v>
      </c>
      <c r="AM22" s="18">
        <f t="shared" si="26"/>
        <v>16.4</v>
      </c>
      <c r="AN22" s="19">
        <f t="shared" si="26"/>
        <v>16.4</v>
      </c>
    </row>
    <row r="23" spans="1:40" s="5" customFormat="1" ht="16.5" customHeight="1">
      <c r="A23" s="5">
        <f t="shared" si="12"/>
        <v>14</v>
      </c>
      <c r="B23" s="5">
        <f t="shared" si="13"/>
        <v>999</v>
      </c>
      <c r="C23" s="5">
        <f t="shared" si="0"/>
        <v>14</v>
      </c>
      <c r="D23" s="5">
        <f t="shared" si="14"/>
        <v>999</v>
      </c>
      <c r="E23" s="73">
        <f t="shared" si="15"/>
        <v>14</v>
      </c>
      <c r="F23" s="74">
        <v>17</v>
      </c>
      <c r="G23" s="75">
        <v>31121</v>
      </c>
      <c r="H23" s="76" t="s">
        <v>68</v>
      </c>
      <c r="I23" s="75">
        <v>2003</v>
      </c>
      <c r="J23" s="77" t="s">
        <v>69</v>
      </c>
      <c r="K23" s="78">
        <v>18.29</v>
      </c>
      <c r="L23" s="79">
        <v>22.73</v>
      </c>
      <c r="M23" s="80">
        <f t="shared" si="1"/>
        <v>18.29</v>
      </c>
      <c r="N23" s="81" t="str">
        <f t="shared" si="16"/>
        <v>s</v>
      </c>
      <c r="O23" s="9"/>
      <c r="P23" s="15">
        <f t="shared" si="17"/>
        <v>18.29</v>
      </c>
      <c r="Q23" s="15">
        <f t="shared" si="18"/>
        <v>41.019999999999996</v>
      </c>
      <c r="R23" s="15">
        <f t="shared" si="19"/>
        <v>18.29</v>
      </c>
      <c r="S23" s="15">
        <f t="shared" si="20"/>
        <v>9999</v>
      </c>
      <c r="T23" s="16">
        <f t="shared" si="2"/>
        <v>14000</v>
      </c>
      <c r="U23" s="16">
        <f t="shared" si="3"/>
        <v>38000</v>
      </c>
      <c r="V23" s="16">
        <f t="shared" si="4"/>
        <v>22</v>
      </c>
      <c r="W23" s="10">
        <f t="shared" si="21"/>
        <v>14022</v>
      </c>
      <c r="X23" s="10">
        <f t="shared" si="22"/>
        <v>99999</v>
      </c>
      <c r="Y23" s="10">
        <f t="shared" si="5"/>
        <v>14</v>
      </c>
      <c r="Z23" s="10">
        <f t="shared" si="6"/>
        <v>41</v>
      </c>
      <c r="AA23" s="10">
        <f aca="true" t="shared" si="27" ref="AA23:AB81">W23+ROW()*0.000001</f>
        <v>14022.000023</v>
      </c>
      <c r="AB23" s="10">
        <f t="shared" si="27"/>
        <v>99999.000023</v>
      </c>
      <c r="AC23" s="10">
        <f t="shared" si="8"/>
        <v>14</v>
      </c>
      <c r="AD23" s="10">
        <f t="shared" si="9"/>
        <v>47</v>
      </c>
      <c r="AE23" s="10">
        <f t="shared" si="23"/>
        <v>14022.000023</v>
      </c>
      <c r="AF23" s="10">
        <f t="shared" si="24"/>
        <v>99999.000023</v>
      </c>
      <c r="AG23" s="10">
        <f t="shared" si="10"/>
        <v>14</v>
      </c>
      <c r="AH23" s="10">
        <f t="shared" si="11"/>
        <v>47</v>
      </c>
      <c r="AI23" s="5">
        <v>5</v>
      </c>
      <c r="AJ23" s="5">
        <f t="shared" si="26"/>
        <v>5</v>
      </c>
      <c r="AK23" s="5" t="str">
        <f t="shared" si="26"/>
        <v>Paulíček Stanislav</v>
      </c>
      <c r="AL23" s="17" t="str">
        <f t="shared" si="26"/>
        <v>HZS Pardubického kraje</v>
      </c>
      <c r="AM23" s="18" t="str">
        <f t="shared" si="26"/>
        <v>NP</v>
      </c>
      <c r="AN23" s="18">
        <f t="shared" si="26"/>
        <v>16.72</v>
      </c>
    </row>
    <row r="24" spans="1:40" s="5" customFormat="1" ht="16.5" customHeight="1" thickBot="1">
      <c r="A24" s="5">
        <f t="shared" si="12"/>
        <v>13</v>
      </c>
      <c r="B24" s="5">
        <f t="shared" si="13"/>
        <v>999</v>
      </c>
      <c r="C24" s="5">
        <f t="shared" si="0"/>
        <v>13</v>
      </c>
      <c r="D24" s="5">
        <f t="shared" si="14"/>
        <v>999</v>
      </c>
      <c r="E24" s="82">
        <f t="shared" si="15"/>
        <v>13</v>
      </c>
      <c r="F24" s="83">
        <v>18</v>
      </c>
      <c r="G24" s="84">
        <v>61631</v>
      </c>
      <c r="H24" s="85" t="s">
        <v>70</v>
      </c>
      <c r="I24" s="84">
        <v>2004</v>
      </c>
      <c r="J24" s="86" t="s">
        <v>71</v>
      </c>
      <c r="K24" s="87">
        <v>20.67</v>
      </c>
      <c r="L24" s="88">
        <v>18.08</v>
      </c>
      <c r="M24" s="89">
        <f t="shared" si="1"/>
        <v>18.08</v>
      </c>
      <c r="N24" s="90" t="str">
        <f t="shared" si="16"/>
        <v>s</v>
      </c>
      <c r="O24" s="9"/>
      <c r="P24" s="15">
        <f t="shared" si="17"/>
        <v>18.08</v>
      </c>
      <c r="Q24" s="15">
        <f t="shared" si="18"/>
        <v>38.75</v>
      </c>
      <c r="R24" s="15">
        <f t="shared" si="19"/>
        <v>18.08</v>
      </c>
      <c r="S24" s="15">
        <f t="shared" si="20"/>
        <v>9999</v>
      </c>
      <c r="T24" s="16">
        <f t="shared" si="2"/>
        <v>13000</v>
      </c>
      <c r="U24" s="16">
        <f t="shared" si="3"/>
        <v>38000</v>
      </c>
      <c r="V24" s="16">
        <f t="shared" si="4"/>
        <v>17</v>
      </c>
      <c r="W24" s="10">
        <f t="shared" si="21"/>
        <v>13017</v>
      </c>
      <c r="X24" s="10">
        <f t="shared" si="22"/>
        <v>99999</v>
      </c>
      <c r="Y24" s="10">
        <f t="shared" si="5"/>
        <v>13</v>
      </c>
      <c r="Z24" s="10">
        <f t="shared" si="6"/>
        <v>41</v>
      </c>
      <c r="AA24" s="10">
        <f t="shared" si="27"/>
        <v>13017.000024</v>
      </c>
      <c r="AB24" s="10">
        <f t="shared" si="27"/>
        <v>99999.000024</v>
      </c>
      <c r="AC24" s="10">
        <f t="shared" si="8"/>
        <v>13</v>
      </c>
      <c r="AD24" s="10">
        <f t="shared" si="9"/>
        <v>48</v>
      </c>
      <c r="AE24" s="10">
        <f t="shared" si="23"/>
        <v>13017.000024</v>
      </c>
      <c r="AF24" s="10">
        <f t="shared" si="24"/>
        <v>99999.000024</v>
      </c>
      <c r="AG24" s="10">
        <f t="shared" si="10"/>
        <v>13</v>
      </c>
      <c r="AH24" s="10">
        <f t="shared" si="11"/>
        <v>48</v>
      </c>
      <c r="AI24" s="5">
        <v>6</v>
      </c>
      <c r="AJ24" s="5">
        <f t="shared" si="26"/>
        <v>6</v>
      </c>
      <c r="AK24" s="5" t="str">
        <f t="shared" si="26"/>
        <v>Páral Filip</v>
      </c>
      <c r="AL24" s="17" t="str">
        <f t="shared" si="26"/>
        <v>Bořitov</v>
      </c>
      <c r="AM24" s="18" t="str">
        <f t="shared" si="26"/>
        <v>NP</v>
      </c>
      <c r="AN24" s="18">
        <f t="shared" si="26"/>
        <v>16.74</v>
      </c>
    </row>
    <row r="25" spans="1:40" s="5" customFormat="1" ht="16.5" customHeight="1">
      <c r="A25" s="5">
        <f t="shared" si="12"/>
        <v>999</v>
      </c>
      <c r="B25" s="5">
        <f t="shared" si="13"/>
        <v>22</v>
      </c>
      <c r="C25" s="5">
        <f t="shared" si="0"/>
        <v>999</v>
      </c>
      <c r="D25" s="5">
        <f t="shared" si="14"/>
        <v>22</v>
      </c>
      <c r="E25" s="25">
        <f t="shared" si="15"/>
        <v>22</v>
      </c>
      <c r="F25" s="26">
        <v>19</v>
      </c>
      <c r="G25" s="52">
        <v>6171</v>
      </c>
      <c r="H25" s="59" t="s">
        <v>72</v>
      </c>
      <c r="I25" s="52">
        <v>1991</v>
      </c>
      <c r="J25" s="60" t="s">
        <v>73</v>
      </c>
      <c r="K25" s="29">
        <v>20.3</v>
      </c>
      <c r="L25" s="30">
        <v>18.89</v>
      </c>
      <c r="M25" s="31">
        <f t="shared" si="1"/>
        <v>18.89</v>
      </c>
      <c r="N25" s="32" t="str">
        <f t="shared" si="16"/>
        <v>m</v>
      </c>
      <c r="O25" s="9"/>
      <c r="P25" s="15">
        <f t="shared" si="17"/>
        <v>18.89</v>
      </c>
      <c r="Q25" s="15">
        <f t="shared" si="18"/>
        <v>39.19</v>
      </c>
      <c r="R25" s="15">
        <f t="shared" si="19"/>
        <v>9999</v>
      </c>
      <c r="S25" s="15">
        <f t="shared" si="20"/>
        <v>18.89</v>
      </c>
      <c r="T25" s="16">
        <f t="shared" si="2"/>
        <v>28000</v>
      </c>
      <c r="U25" s="16">
        <f t="shared" si="3"/>
        <v>22000</v>
      </c>
      <c r="V25" s="16">
        <f t="shared" si="4"/>
        <v>18</v>
      </c>
      <c r="W25" s="10">
        <f t="shared" si="21"/>
        <v>99999</v>
      </c>
      <c r="X25" s="10">
        <f t="shared" si="22"/>
        <v>22018</v>
      </c>
      <c r="Y25" s="10">
        <f t="shared" si="5"/>
        <v>33</v>
      </c>
      <c r="Z25" s="10">
        <f t="shared" si="6"/>
        <v>22</v>
      </c>
      <c r="AA25" s="10">
        <f t="shared" si="27"/>
        <v>99999.000025</v>
      </c>
      <c r="AB25" s="10">
        <f t="shared" si="27"/>
        <v>22018.000025</v>
      </c>
      <c r="AC25" s="10">
        <f t="shared" si="8"/>
        <v>43</v>
      </c>
      <c r="AD25" s="10">
        <f t="shared" si="9"/>
        <v>22</v>
      </c>
      <c r="AE25" s="10">
        <f t="shared" si="23"/>
        <v>99999.000025</v>
      </c>
      <c r="AF25" s="10">
        <f t="shared" si="24"/>
        <v>22018.000025</v>
      </c>
      <c r="AG25" s="10">
        <f t="shared" si="10"/>
        <v>43</v>
      </c>
      <c r="AH25" s="10">
        <f t="shared" si="11"/>
        <v>22</v>
      </c>
      <c r="AI25" s="5">
        <v>7</v>
      </c>
      <c r="AJ25" s="5">
        <f t="shared" si="26"/>
        <v>7</v>
      </c>
      <c r="AK25" s="5" t="str">
        <f t="shared" si="26"/>
        <v>Bubeníček Lukáš</v>
      </c>
      <c r="AL25" s="17" t="str">
        <f t="shared" si="26"/>
        <v>Skuteč</v>
      </c>
      <c r="AM25" s="18" t="str">
        <f t="shared" si="26"/>
        <v>NP</v>
      </c>
      <c r="AN25" s="18">
        <f t="shared" si="26"/>
        <v>17.15</v>
      </c>
    </row>
    <row r="26" spans="1:40" s="5" customFormat="1" ht="16.5" customHeight="1">
      <c r="A26" s="5">
        <f t="shared" si="12"/>
        <v>999</v>
      </c>
      <c r="B26" s="5">
        <f t="shared" si="13"/>
        <v>23</v>
      </c>
      <c r="C26" s="5">
        <f t="shared" si="0"/>
        <v>999</v>
      </c>
      <c r="D26" s="5">
        <f t="shared" si="14"/>
        <v>23</v>
      </c>
      <c r="E26" s="41">
        <f t="shared" si="15"/>
        <v>23</v>
      </c>
      <c r="F26" s="42">
        <v>20</v>
      </c>
      <c r="G26" s="53">
        <v>26781</v>
      </c>
      <c r="H26" s="54" t="s">
        <v>74</v>
      </c>
      <c r="I26" s="53">
        <v>2000</v>
      </c>
      <c r="J26" s="58" t="s">
        <v>75</v>
      </c>
      <c r="K26" s="47">
        <v>25.96</v>
      </c>
      <c r="L26" s="45">
        <v>18.89</v>
      </c>
      <c r="M26" s="46">
        <f t="shared" si="1"/>
        <v>18.89</v>
      </c>
      <c r="N26" s="48" t="str">
        <f t="shared" si="16"/>
        <v>m</v>
      </c>
      <c r="O26" s="9"/>
      <c r="P26" s="15">
        <f t="shared" si="17"/>
        <v>18.89</v>
      </c>
      <c r="Q26" s="15">
        <f t="shared" si="18"/>
        <v>44.85</v>
      </c>
      <c r="R26" s="15">
        <f t="shared" si="19"/>
        <v>9999</v>
      </c>
      <c r="S26" s="15">
        <f t="shared" si="20"/>
        <v>18.89</v>
      </c>
      <c r="T26" s="16">
        <f t="shared" si="2"/>
        <v>28000</v>
      </c>
      <c r="U26" s="16">
        <f t="shared" si="3"/>
        <v>22000</v>
      </c>
      <c r="V26" s="16">
        <f t="shared" si="4"/>
        <v>27</v>
      </c>
      <c r="W26" s="10">
        <f t="shared" si="21"/>
        <v>99999</v>
      </c>
      <c r="X26" s="10">
        <f t="shared" si="22"/>
        <v>22027</v>
      </c>
      <c r="Y26" s="10">
        <f t="shared" si="5"/>
        <v>33</v>
      </c>
      <c r="Z26" s="10">
        <f t="shared" si="6"/>
        <v>23</v>
      </c>
      <c r="AA26" s="10">
        <f t="shared" si="27"/>
        <v>99999.000026</v>
      </c>
      <c r="AB26" s="10">
        <f t="shared" si="27"/>
        <v>22027.000026</v>
      </c>
      <c r="AC26" s="10">
        <f t="shared" si="8"/>
        <v>44</v>
      </c>
      <c r="AD26" s="10">
        <f t="shared" si="9"/>
        <v>23</v>
      </c>
      <c r="AE26" s="10">
        <f t="shared" si="23"/>
        <v>99999.000026</v>
      </c>
      <c r="AF26" s="10">
        <f t="shared" si="24"/>
        <v>22027.000026</v>
      </c>
      <c r="AG26" s="10">
        <f t="shared" si="10"/>
        <v>44</v>
      </c>
      <c r="AH26" s="10">
        <f t="shared" si="11"/>
        <v>23</v>
      </c>
      <c r="AI26" s="5">
        <v>8</v>
      </c>
      <c r="AJ26" s="5">
        <f t="shared" si="26"/>
        <v>8</v>
      </c>
      <c r="AK26" s="5" t="str">
        <f t="shared" si="26"/>
        <v>Linhart Patrik</v>
      </c>
      <c r="AL26" s="17" t="str">
        <f t="shared" si="26"/>
        <v>Hajnice</v>
      </c>
      <c r="AM26" s="18" t="str">
        <f t="shared" si="26"/>
        <v>NP</v>
      </c>
      <c r="AN26" s="18">
        <f t="shared" si="26"/>
        <v>17.39</v>
      </c>
    </row>
    <row r="27" spans="1:40" s="5" customFormat="1" ht="16.5" customHeight="1" thickBot="1">
      <c r="A27" s="5">
        <f t="shared" si="12"/>
        <v>22</v>
      </c>
      <c r="B27" s="5">
        <f t="shared" si="13"/>
        <v>999</v>
      </c>
      <c r="C27" s="5">
        <f t="shared" si="0"/>
        <v>22</v>
      </c>
      <c r="D27" s="5">
        <f t="shared" si="14"/>
        <v>999</v>
      </c>
      <c r="E27" s="33">
        <f t="shared" si="15"/>
        <v>22</v>
      </c>
      <c r="F27" s="34">
        <v>21</v>
      </c>
      <c r="G27" s="61">
        <v>53591</v>
      </c>
      <c r="H27" s="62" t="s">
        <v>76</v>
      </c>
      <c r="I27" s="61">
        <v>2003</v>
      </c>
      <c r="J27" s="63" t="s">
        <v>38</v>
      </c>
      <c r="K27" s="37">
        <v>19.24</v>
      </c>
      <c r="L27" s="38" t="s">
        <v>163</v>
      </c>
      <c r="M27" s="39">
        <f t="shared" si="1"/>
        <v>19.24</v>
      </c>
      <c r="N27" s="40" t="str">
        <f t="shared" si="16"/>
        <v>s</v>
      </c>
      <c r="O27" s="9"/>
      <c r="P27" s="15">
        <f t="shared" si="17"/>
        <v>19.24</v>
      </c>
      <c r="Q27" s="15">
        <f t="shared" si="18"/>
        <v>519.24</v>
      </c>
      <c r="R27" s="15">
        <f t="shared" si="19"/>
        <v>19.24</v>
      </c>
      <c r="S27" s="15">
        <f t="shared" si="20"/>
        <v>9999</v>
      </c>
      <c r="T27" s="16">
        <f t="shared" si="2"/>
        <v>21000</v>
      </c>
      <c r="U27" s="16">
        <f t="shared" si="3"/>
        <v>38000</v>
      </c>
      <c r="V27" s="16">
        <f t="shared" si="4"/>
        <v>55</v>
      </c>
      <c r="W27" s="10">
        <f t="shared" si="21"/>
        <v>21055</v>
      </c>
      <c r="X27" s="10">
        <f t="shared" si="22"/>
        <v>99999</v>
      </c>
      <c r="Y27" s="10">
        <f t="shared" si="5"/>
        <v>22</v>
      </c>
      <c r="Z27" s="10">
        <f t="shared" si="6"/>
        <v>41</v>
      </c>
      <c r="AA27" s="10">
        <f t="shared" si="27"/>
        <v>21055.000027</v>
      </c>
      <c r="AB27" s="10">
        <f t="shared" si="27"/>
        <v>99999.000027</v>
      </c>
      <c r="AC27" s="10">
        <f t="shared" si="8"/>
        <v>22</v>
      </c>
      <c r="AD27" s="10">
        <f t="shared" si="9"/>
        <v>49</v>
      </c>
      <c r="AE27" s="10">
        <f t="shared" si="23"/>
        <v>21055.000027</v>
      </c>
      <c r="AF27" s="10">
        <f t="shared" si="24"/>
        <v>99999.000027</v>
      </c>
      <c r="AG27" s="10">
        <f t="shared" si="10"/>
        <v>22</v>
      </c>
      <c r="AH27" s="10">
        <f t="shared" si="11"/>
        <v>49</v>
      </c>
      <c r="AI27" s="5">
        <v>9</v>
      </c>
      <c r="AJ27" s="5">
        <f t="shared" si="26"/>
        <v>8</v>
      </c>
      <c r="AK27" s="5" t="str">
        <f t="shared" si="26"/>
        <v>Šváb Jan</v>
      </c>
      <c r="AL27" s="17" t="str">
        <f t="shared" si="26"/>
        <v>Dobřany</v>
      </c>
      <c r="AM27" s="17" t="str">
        <f t="shared" si="26"/>
        <v>NP</v>
      </c>
      <c r="AN27" s="18">
        <f t="shared" si="26"/>
        <v>17.39</v>
      </c>
    </row>
    <row r="28" spans="1:40" s="5" customFormat="1" ht="16.5" customHeight="1">
      <c r="A28" s="5">
        <f t="shared" si="12"/>
        <v>18</v>
      </c>
      <c r="B28" s="5">
        <f t="shared" si="13"/>
        <v>999</v>
      </c>
      <c r="C28" s="5">
        <f t="shared" si="0"/>
        <v>18</v>
      </c>
      <c r="D28" s="5">
        <f t="shared" si="14"/>
        <v>999</v>
      </c>
      <c r="E28" s="64">
        <f t="shared" si="15"/>
        <v>18</v>
      </c>
      <c r="F28" s="65">
        <v>22</v>
      </c>
      <c r="G28" s="66">
        <v>59091</v>
      </c>
      <c r="H28" s="67" t="s">
        <v>77</v>
      </c>
      <c r="I28" s="66">
        <v>2003</v>
      </c>
      <c r="J28" s="68" t="s">
        <v>78</v>
      </c>
      <c r="K28" s="69">
        <v>20.79</v>
      </c>
      <c r="L28" s="70">
        <v>18.65</v>
      </c>
      <c r="M28" s="71">
        <f t="shared" si="1"/>
        <v>18.65</v>
      </c>
      <c r="N28" s="72" t="str">
        <f t="shared" si="16"/>
        <v>s</v>
      </c>
      <c r="O28" s="9"/>
      <c r="P28" s="15">
        <f t="shared" si="17"/>
        <v>18.65</v>
      </c>
      <c r="Q28" s="15">
        <f t="shared" si="18"/>
        <v>39.44</v>
      </c>
      <c r="R28" s="15">
        <f t="shared" si="19"/>
        <v>18.65</v>
      </c>
      <c r="S28" s="15">
        <f t="shared" si="20"/>
        <v>9999</v>
      </c>
      <c r="T28" s="16">
        <f t="shared" si="2"/>
        <v>18000</v>
      </c>
      <c r="U28" s="16">
        <f t="shared" si="3"/>
        <v>38000</v>
      </c>
      <c r="V28" s="16">
        <f t="shared" si="4"/>
        <v>19</v>
      </c>
      <c r="W28" s="10">
        <f t="shared" si="21"/>
        <v>18019</v>
      </c>
      <c r="X28" s="10">
        <f t="shared" si="22"/>
        <v>99999</v>
      </c>
      <c r="Y28" s="10">
        <f t="shared" si="5"/>
        <v>18</v>
      </c>
      <c r="Z28" s="10">
        <f t="shared" si="6"/>
        <v>41</v>
      </c>
      <c r="AA28" s="10">
        <f t="shared" si="27"/>
        <v>18019.000028</v>
      </c>
      <c r="AB28" s="10">
        <f t="shared" si="27"/>
        <v>99999.000028</v>
      </c>
      <c r="AC28" s="10">
        <f t="shared" si="8"/>
        <v>18</v>
      </c>
      <c r="AD28" s="10">
        <f t="shared" si="9"/>
        <v>50</v>
      </c>
      <c r="AE28" s="10">
        <f t="shared" si="23"/>
        <v>18019.000028</v>
      </c>
      <c r="AF28" s="10">
        <f t="shared" si="24"/>
        <v>99999.000028</v>
      </c>
      <c r="AG28" s="10">
        <f t="shared" si="10"/>
        <v>18</v>
      </c>
      <c r="AH28" s="10">
        <f t="shared" si="11"/>
        <v>50</v>
      </c>
      <c r="AI28" s="5">
        <v>10</v>
      </c>
      <c r="AJ28" s="5">
        <f t="shared" si="26"/>
        <v>10</v>
      </c>
      <c r="AK28" s="5" t="str">
        <f t="shared" si="26"/>
        <v>Ježek Miloš</v>
      </c>
      <c r="AL28" s="17" t="str">
        <f t="shared" si="26"/>
        <v>HZS Středočeského kraje</v>
      </c>
      <c r="AM28" s="17">
        <f t="shared" si="26"/>
        <v>17.42</v>
      </c>
      <c r="AN28" s="18">
        <f t="shared" si="26"/>
        <v>17.42</v>
      </c>
    </row>
    <row r="29" spans="1:34" s="5" customFormat="1" ht="16.5" customHeight="1">
      <c r="A29" s="5">
        <f t="shared" si="12"/>
        <v>999</v>
      </c>
      <c r="B29" s="5">
        <f t="shared" si="13"/>
        <v>32</v>
      </c>
      <c r="C29" s="5">
        <f t="shared" si="0"/>
        <v>999</v>
      </c>
      <c r="D29" s="5">
        <f t="shared" si="14"/>
        <v>32</v>
      </c>
      <c r="E29" s="73">
        <f t="shared" si="15"/>
        <v>32</v>
      </c>
      <c r="F29" s="74">
        <v>23</v>
      </c>
      <c r="G29" s="75"/>
      <c r="H29" s="76" t="s">
        <v>79</v>
      </c>
      <c r="I29" s="75">
        <v>2002</v>
      </c>
      <c r="J29" s="77" t="s">
        <v>80</v>
      </c>
      <c r="K29" s="78" t="s">
        <v>163</v>
      </c>
      <c r="L29" s="79">
        <v>22.32</v>
      </c>
      <c r="M29" s="80">
        <f t="shared" si="1"/>
        <v>22.32</v>
      </c>
      <c r="N29" s="81" t="str">
        <f t="shared" si="16"/>
        <v>m</v>
      </c>
      <c r="O29" s="9"/>
      <c r="P29" s="15">
        <f t="shared" si="17"/>
        <v>22.32</v>
      </c>
      <c r="Q29" s="15">
        <f t="shared" si="18"/>
        <v>522.32</v>
      </c>
      <c r="R29" s="15">
        <f t="shared" si="19"/>
        <v>9999</v>
      </c>
      <c r="S29" s="15">
        <f t="shared" si="20"/>
        <v>22.32</v>
      </c>
      <c r="T29" s="16">
        <f t="shared" si="2"/>
        <v>28000</v>
      </c>
      <c r="U29" s="16">
        <f t="shared" si="3"/>
        <v>32000</v>
      </c>
      <c r="V29" s="16">
        <f t="shared" si="4"/>
        <v>61</v>
      </c>
      <c r="W29" s="10">
        <f t="shared" si="21"/>
        <v>99999</v>
      </c>
      <c r="X29" s="10">
        <f t="shared" si="22"/>
        <v>32061</v>
      </c>
      <c r="Y29" s="10">
        <f t="shared" si="5"/>
        <v>33</v>
      </c>
      <c r="Z29" s="10">
        <f t="shared" si="6"/>
        <v>32</v>
      </c>
      <c r="AA29" s="10">
        <f t="shared" si="27"/>
        <v>99999.000029</v>
      </c>
      <c r="AB29" s="10">
        <f t="shared" si="27"/>
        <v>32061.000029</v>
      </c>
      <c r="AC29" s="10">
        <f t="shared" si="8"/>
        <v>45</v>
      </c>
      <c r="AD29" s="10">
        <f t="shared" si="9"/>
        <v>32</v>
      </c>
      <c r="AE29" s="10">
        <f t="shared" si="23"/>
        <v>99999.000029</v>
      </c>
      <c r="AF29" s="10">
        <f t="shared" si="24"/>
        <v>32061.000029</v>
      </c>
      <c r="AG29" s="10">
        <f t="shared" si="10"/>
        <v>45</v>
      </c>
      <c r="AH29" s="10">
        <f t="shared" si="11"/>
        <v>32</v>
      </c>
    </row>
    <row r="30" spans="1:34" s="5" customFormat="1" ht="16.5" customHeight="1" thickBot="1">
      <c r="A30" s="5">
        <f t="shared" si="12"/>
        <v>999</v>
      </c>
      <c r="B30" s="5">
        <f t="shared" si="13"/>
        <v>38</v>
      </c>
      <c r="C30" s="5">
        <f t="shared" si="0"/>
        <v>999</v>
      </c>
      <c r="D30" s="5">
        <f t="shared" si="14"/>
        <v>38</v>
      </c>
      <c r="E30" s="82">
        <f t="shared" si="15"/>
        <v>38</v>
      </c>
      <c r="F30" s="83">
        <v>24</v>
      </c>
      <c r="G30" s="84">
        <v>11621</v>
      </c>
      <c r="H30" s="85" t="s">
        <v>81</v>
      </c>
      <c r="I30" s="84">
        <v>1994</v>
      </c>
      <c r="J30" s="86" t="s">
        <v>44</v>
      </c>
      <c r="K30" s="87" t="s">
        <v>162</v>
      </c>
      <c r="L30" s="88" t="s">
        <v>162</v>
      </c>
      <c r="M30" s="89">
        <f t="shared" si="1"/>
        <v>0</v>
      </c>
      <c r="N30" s="90" t="str">
        <f t="shared" si="16"/>
        <v>m</v>
      </c>
      <c r="O30" s="9"/>
      <c r="P30" s="15">
        <f t="shared" si="17"/>
        <v>9999</v>
      </c>
      <c r="Q30" s="15">
        <f t="shared" si="18"/>
        <v>9999</v>
      </c>
      <c r="R30" s="15">
        <f t="shared" si="19"/>
        <v>9999</v>
      </c>
      <c r="S30" s="15">
        <f t="shared" si="20"/>
        <v>9999</v>
      </c>
      <c r="T30" s="16">
        <f t="shared" si="2"/>
        <v>28000</v>
      </c>
      <c r="U30" s="16">
        <f t="shared" si="3"/>
        <v>38000</v>
      </c>
      <c r="V30" s="16">
        <f t="shared" si="4"/>
        <v>65</v>
      </c>
      <c r="W30" s="10">
        <f t="shared" si="21"/>
        <v>99999</v>
      </c>
      <c r="X30" s="10">
        <f t="shared" si="22"/>
        <v>38065</v>
      </c>
      <c r="Y30" s="10">
        <f t="shared" si="5"/>
        <v>33</v>
      </c>
      <c r="Z30" s="10">
        <f t="shared" si="6"/>
        <v>38</v>
      </c>
      <c r="AA30" s="10">
        <f t="shared" si="27"/>
        <v>99999.00003</v>
      </c>
      <c r="AB30" s="10">
        <f t="shared" si="27"/>
        <v>38065.00003</v>
      </c>
      <c r="AC30" s="10">
        <f t="shared" si="8"/>
        <v>46</v>
      </c>
      <c r="AD30" s="10">
        <f t="shared" si="9"/>
        <v>38</v>
      </c>
      <c r="AE30" s="10">
        <f t="shared" si="23"/>
        <v>99999.00003</v>
      </c>
      <c r="AF30" s="10">
        <f t="shared" si="24"/>
        <v>38065.00003</v>
      </c>
      <c r="AG30" s="10">
        <f t="shared" si="10"/>
        <v>46</v>
      </c>
      <c r="AH30" s="10">
        <f t="shared" si="11"/>
        <v>38</v>
      </c>
    </row>
    <row r="31" spans="1:34" s="5" customFormat="1" ht="16.5" customHeight="1">
      <c r="A31" s="5">
        <f t="shared" si="12"/>
        <v>999</v>
      </c>
      <c r="B31" s="5">
        <f t="shared" si="13"/>
        <v>6</v>
      </c>
      <c r="C31" s="5">
        <f t="shared" si="0"/>
        <v>999</v>
      </c>
      <c r="D31" s="5">
        <f t="shared" si="14"/>
        <v>6</v>
      </c>
      <c r="E31" s="25">
        <f t="shared" si="15"/>
        <v>6</v>
      </c>
      <c r="F31" s="26">
        <v>25</v>
      </c>
      <c r="G31" s="52">
        <v>22791</v>
      </c>
      <c r="H31" s="59" t="s">
        <v>82</v>
      </c>
      <c r="I31" s="52">
        <v>1996</v>
      </c>
      <c r="J31" s="60" t="s">
        <v>46</v>
      </c>
      <c r="K31" s="29">
        <v>16.74</v>
      </c>
      <c r="L31" s="30" t="s">
        <v>163</v>
      </c>
      <c r="M31" s="31">
        <f t="shared" si="1"/>
        <v>16.74</v>
      </c>
      <c r="N31" s="32" t="str">
        <f t="shared" si="16"/>
        <v>m</v>
      </c>
      <c r="O31" s="9"/>
      <c r="P31" s="15">
        <f t="shared" si="17"/>
        <v>16.74</v>
      </c>
      <c r="Q31" s="15">
        <f t="shared" si="18"/>
        <v>516.74</v>
      </c>
      <c r="R31" s="15">
        <f t="shared" si="19"/>
        <v>9999</v>
      </c>
      <c r="S31" s="15">
        <f t="shared" si="20"/>
        <v>16.74</v>
      </c>
      <c r="T31" s="16">
        <f t="shared" si="2"/>
        <v>28000</v>
      </c>
      <c r="U31" s="16">
        <f t="shared" si="3"/>
        <v>6000</v>
      </c>
      <c r="V31" s="16">
        <f t="shared" si="4"/>
        <v>40</v>
      </c>
      <c r="W31" s="10">
        <f t="shared" si="21"/>
        <v>99999</v>
      </c>
      <c r="X31" s="10">
        <f t="shared" si="22"/>
        <v>6040</v>
      </c>
      <c r="Y31" s="10">
        <f t="shared" si="5"/>
        <v>33</v>
      </c>
      <c r="Z31" s="10">
        <f t="shared" si="6"/>
        <v>6</v>
      </c>
      <c r="AA31" s="10">
        <f t="shared" si="27"/>
        <v>99999.000031</v>
      </c>
      <c r="AB31" s="10">
        <f t="shared" si="27"/>
        <v>6040.000031</v>
      </c>
      <c r="AC31" s="10">
        <f t="shared" si="8"/>
        <v>47</v>
      </c>
      <c r="AD31" s="10">
        <f t="shared" si="9"/>
        <v>6</v>
      </c>
      <c r="AE31" s="10">
        <f t="shared" si="23"/>
        <v>99999.000031</v>
      </c>
      <c r="AF31" s="10">
        <f t="shared" si="24"/>
        <v>6040.000031</v>
      </c>
      <c r="AG31" s="10">
        <f t="shared" si="10"/>
        <v>47</v>
      </c>
      <c r="AH31" s="10">
        <f t="shared" si="11"/>
        <v>6</v>
      </c>
    </row>
    <row r="32" spans="1:34" s="5" customFormat="1" ht="16.5" customHeight="1">
      <c r="A32" s="5">
        <f t="shared" si="12"/>
        <v>27</v>
      </c>
      <c r="B32" s="5">
        <f t="shared" si="13"/>
        <v>999</v>
      </c>
      <c r="C32" s="5">
        <f t="shared" si="0"/>
        <v>27</v>
      </c>
      <c r="D32" s="5">
        <f t="shared" si="14"/>
        <v>999</v>
      </c>
      <c r="E32" s="41">
        <f t="shared" si="15"/>
        <v>27</v>
      </c>
      <c r="F32" s="42">
        <v>26</v>
      </c>
      <c r="G32" s="53">
        <v>79811</v>
      </c>
      <c r="H32" s="54" t="s">
        <v>83</v>
      </c>
      <c r="I32" s="53">
        <v>2004</v>
      </c>
      <c r="J32" s="58" t="s">
        <v>84</v>
      </c>
      <c r="K32" s="47" t="s">
        <v>163</v>
      </c>
      <c r="L32" s="45">
        <v>22.28</v>
      </c>
      <c r="M32" s="46">
        <f t="shared" si="1"/>
        <v>22.28</v>
      </c>
      <c r="N32" s="48" t="str">
        <f t="shared" si="16"/>
        <v>s</v>
      </c>
      <c r="O32" s="9"/>
      <c r="P32" s="15">
        <f t="shared" si="17"/>
        <v>22.28</v>
      </c>
      <c r="Q32" s="15">
        <f t="shared" si="18"/>
        <v>522.28</v>
      </c>
      <c r="R32" s="15">
        <f t="shared" si="19"/>
        <v>22.28</v>
      </c>
      <c r="S32" s="15">
        <f t="shared" si="20"/>
        <v>9999</v>
      </c>
      <c r="T32" s="16">
        <f t="shared" si="2"/>
        <v>27000</v>
      </c>
      <c r="U32" s="16">
        <f t="shared" si="3"/>
        <v>38000</v>
      </c>
      <c r="V32" s="16">
        <f t="shared" si="4"/>
        <v>60</v>
      </c>
      <c r="W32" s="10">
        <f t="shared" si="21"/>
        <v>27060</v>
      </c>
      <c r="X32" s="10">
        <f t="shared" si="22"/>
        <v>99999</v>
      </c>
      <c r="Y32" s="10">
        <f t="shared" si="5"/>
        <v>27</v>
      </c>
      <c r="Z32" s="10">
        <f t="shared" si="6"/>
        <v>41</v>
      </c>
      <c r="AA32" s="10">
        <f t="shared" si="27"/>
        <v>27060.000032</v>
      </c>
      <c r="AB32" s="10">
        <f t="shared" si="27"/>
        <v>99999.000032</v>
      </c>
      <c r="AC32" s="10">
        <f t="shared" si="8"/>
        <v>27</v>
      </c>
      <c r="AD32" s="10">
        <f t="shared" si="9"/>
        <v>51</v>
      </c>
      <c r="AE32" s="10">
        <f t="shared" si="23"/>
        <v>27060.000032</v>
      </c>
      <c r="AF32" s="10">
        <f t="shared" si="24"/>
        <v>99999.000032</v>
      </c>
      <c r="AG32" s="10">
        <f t="shared" si="10"/>
        <v>27</v>
      </c>
      <c r="AH32" s="10">
        <f t="shared" si="11"/>
        <v>51</v>
      </c>
    </row>
    <row r="33" spans="1:34" s="5" customFormat="1" ht="16.5" customHeight="1" thickBot="1">
      <c r="A33" s="5">
        <f t="shared" si="12"/>
        <v>999</v>
      </c>
      <c r="B33" s="5">
        <f t="shared" si="13"/>
        <v>1</v>
      </c>
      <c r="C33" s="5">
        <f t="shared" si="0"/>
        <v>999</v>
      </c>
      <c r="D33" s="5">
        <f t="shared" si="14"/>
        <v>1</v>
      </c>
      <c r="E33" s="33">
        <f t="shared" si="15"/>
        <v>1</v>
      </c>
      <c r="F33" s="34">
        <v>27</v>
      </c>
      <c r="G33" s="61">
        <v>22621</v>
      </c>
      <c r="H33" s="62" t="s">
        <v>85</v>
      </c>
      <c r="I33" s="61">
        <v>1997</v>
      </c>
      <c r="J33" s="63" t="s">
        <v>86</v>
      </c>
      <c r="K33" s="37">
        <v>15.95</v>
      </c>
      <c r="L33" s="38">
        <v>16.14</v>
      </c>
      <c r="M33" s="39">
        <f t="shared" si="1"/>
        <v>15.95</v>
      </c>
      <c r="N33" s="40" t="str">
        <f t="shared" si="16"/>
        <v>m</v>
      </c>
      <c r="O33" s="9"/>
      <c r="P33" s="15">
        <f t="shared" si="17"/>
        <v>15.95</v>
      </c>
      <c r="Q33" s="15">
        <f t="shared" si="18"/>
        <v>32.09</v>
      </c>
      <c r="R33" s="15">
        <f t="shared" si="19"/>
        <v>9999</v>
      </c>
      <c r="S33" s="15">
        <f t="shared" si="20"/>
        <v>15.95</v>
      </c>
      <c r="T33" s="16">
        <f t="shared" si="2"/>
        <v>28000</v>
      </c>
      <c r="U33" s="16">
        <f t="shared" si="3"/>
        <v>1000</v>
      </c>
      <c r="V33" s="16">
        <f t="shared" si="4"/>
        <v>1</v>
      </c>
      <c r="W33" s="10">
        <f t="shared" si="21"/>
        <v>99999</v>
      </c>
      <c r="X33" s="10">
        <f t="shared" si="22"/>
        <v>1001</v>
      </c>
      <c r="Y33" s="10">
        <f t="shared" si="5"/>
        <v>33</v>
      </c>
      <c r="Z33" s="10">
        <f t="shared" si="6"/>
        <v>1</v>
      </c>
      <c r="AA33" s="10">
        <f t="shared" si="27"/>
        <v>99999.000033</v>
      </c>
      <c r="AB33" s="10">
        <f t="shared" si="27"/>
        <v>1001.000033</v>
      </c>
      <c r="AC33" s="10">
        <f t="shared" si="8"/>
        <v>48</v>
      </c>
      <c r="AD33" s="10">
        <f t="shared" si="9"/>
        <v>1</v>
      </c>
      <c r="AE33" s="10">
        <f t="shared" si="23"/>
        <v>99999.000033</v>
      </c>
      <c r="AF33" s="10">
        <f t="shared" si="24"/>
        <v>1001.000033</v>
      </c>
      <c r="AG33" s="10">
        <f t="shared" si="10"/>
        <v>48</v>
      </c>
      <c r="AH33" s="10">
        <f t="shared" si="11"/>
        <v>1</v>
      </c>
    </row>
    <row r="34" spans="1:34" s="5" customFormat="1" ht="16.5" customHeight="1">
      <c r="A34" s="5">
        <f t="shared" si="12"/>
        <v>999</v>
      </c>
      <c r="B34" s="5">
        <f t="shared" si="13"/>
        <v>29</v>
      </c>
      <c r="C34" s="5">
        <f t="shared" si="0"/>
        <v>999</v>
      </c>
      <c r="D34" s="5">
        <f t="shared" si="14"/>
        <v>29</v>
      </c>
      <c r="E34" s="64">
        <f t="shared" si="15"/>
        <v>29</v>
      </c>
      <c r="F34" s="65">
        <v>28</v>
      </c>
      <c r="G34" s="66">
        <v>29031</v>
      </c>
      <c r="H34" s="67" t="s">
        <v>87</v>
      </c>
      <c r="I34" s="66">
        <v>2002</v>
      </c>
      <c r="J34" s="68" t="s">
        <v>88</v>
      </c>
      <c r="K34" s="69">
        <v>23.8</v>
      </c>
      <c r="L34" s="70">
        <v>20.73</v>
      </c>
      <c r="M34" s="71">
        <f t="shared" si="1"/>
        <v>20.73</v>
      </c>
      <c r="N34" s="72" t="str">
        <f t="shared" si="16"/>
        <v>m</v>
      </c>
      <c r="O34" s="9"/>
      <c r="P34" s="15">
        <f t="shared" si="17"/>
        <v>20.73</v>
      </c>
      <c r="Q34" s="15">
        <f t="shared" si="18"/>
        <v>44.53</v>
      </c>
      <c r="R34" s="15">
        <f t="shared" si="19"/>
        <v>9999</v>
      </c>
      <c r="S34" s="15">
        <f t="shared" si="20"/>
        <v>20.73</v>
      </c>
      <c r="T34" s="16">
        <f t="shared" si="2"/>
        <v>28000</v>
      </c>
      <c r="U34" s="16">
        <f t="shared" si="3"/>
        <v>29000</v>
      </c>
      <c r="V34" s="16">
        <f t="shared" si="4"/>
        <v>26</v>
      </c>
      <c r="W34" s="10">
        <f t="shared" si="21"/>
        <v>99999</v>
      </c>
      <c r="X34" s="10">
        <f t="shared" si="22"/>
        <v>29026</v>
      </c>
      <c r="Y34" s="10">
        <f t="shared" si="5"/>
        <v>33</v>
      </c>
      <c r="Z34" s="10">
        <f t="shared" si="6"/>
        <v>29</v>
      </c>
      <c r="AA34" s="10">
        <f t="shared" si="27"/>
        <v>99999.000034</v>
      </c>
      <c r="AB34" s="10">
        <f t="shared" si="27"/>
        <v>29026.000034</v>
      </c>
      <c r="AC34" s="10">
        <f t="shared" si="8"/>
        <v>49</v>
      </c>
      <c r="AD34" s="10">
        <f t="shared" si="9"/>
        <v>29</v>
      </c>
      <c r="AE34" s="10">
        <f t="shared" si="23"/>
        <v>99999.000034</v>
      </c>
      <c r="AF34" s="10">
        <f t="shared" si="24"/>
        <v>29026.000034</v>
      </c>
      <c r="AG34" s="10">
        <f t="shared" si="10"/>
        <v>49</v>
      </c>
      <c r="AH34" s="10">
        <f t="shared" si="11"/>
        <v>29</v>
      </c>
    </row>
    <row r="35" spans="1:34" s="5" customFormat="1" ht="16.5" customHeight="1">
      <c r="A35" s="5">
        <f t="shared" si="12"/>
        <v>6</v>
      </c>
      <c r="B35" s="5">
        <f t="shared" si="13"/>
        <v>999</v>
      </c>
      <c r="C35" s="5">
        <f t="shared" si="0"/>
        <v>6</v>
      </c>
      <c r="D35" s="5">
        <f t="shared" si="14"/>
        <v>999</v>
      </c>
      <c r="E35" s="73">
        <f t="shared" si="15"/>
        <v>6</v>
      </c>
      <c r="F35" s="74">
        <v>29</v>
      </c>
      <c r="G35" s="75">
        <v>31761</v>
      </c>
      <c r="H35" s="76" t="s">
        <v>89</v>
      </c>
      <c r="I35" s="75">
        <v>2004</v>
      </c>
      <c r="J35" s="77" t="s">
        <v>90</v>
      </c>
      <c r="K35" s="78" t="s">
        <v>163</v>
      </c>
      <c r="L35" s="79">
        <v>17.06</v>
      </c>
      <c r="M35" s="80">
        <f t="shared" si="1"/>
        <v>17.06</v>
      </c>
      <c r="N35" s="81" t="str">
        <f t="shared" si="16"/>
        <v>s</v>
      </c>
      <c r="O35" s="9"/>
      <c r="P35" s="15">
        <f t="shared" si="17"/>
        <v>17.06</v>
      </c>
      <c r="Q35" s="15">
        <f t="shared" si="18"/>
        <v>517.06</v>
      </c>
      <c r="R35" s="15">
        <f t="shared" si="19"/>
        <v>17.06</v>
      </c>
      <c r="S35" s="15">
        <f t="shared" si="20"/>
        <v>9999</v>
      </c>
      <c r="T35" s="16">
        <f t="shared" si="2"/>
        <v>6000</v>
      </c>
      <c r="U35" s="16">
        <f t="shared" si="3"/>
        <v>38000</v>
      </c>
      <c r="V35" s="16">
        <f t="shared" si="4"/>
        <v>42</v>
      </c>
      <c r="W35" s="10">
        <f t="shared" si="21"/>
        <v>6042</v>
      </c>
      <c r="X35" s="10">
        <f t="shared" si="22"/>
        <v>99999</v>
      </c>
      <c r="Y35" s="10">
        <f t="shared" si="5"/>
        <v>6</v>
      </c>
      <c r="Z35" s="10">
        <f t="shared" si="6"/>
        <v>41</v>
      </c>
      <c r="AA35" s="10">
        <f t="shared" si="27"/>
        <v>6042.000035</v>
      </c>
      <c r="AB35" s="10">
        <f t="shared" si="27"/>
        <v>99999.000035</v>
      </c>
      <c r="AC35" s="10">
        <f t="shared" si="8"/>
        <v>6</v>
      </c>
      <c r="AD35" s="10">
        <f t="shared" si="9"/>
        <v>52</v>
      </c>
      <c r="AE35" s="10">
        <f t="shared" si="23"/>
        <v>6042.000035</v>
      </c>
      <c r="AF35" s="10">
        <f t="shared" si="24"/>
        <v>99999.000035</v>
      </c>
      <c r="AG35" s="10">
        <f t="shared" si="10"/>
        <v>6</v>
      </c>
      <c r="AH35" s="10">
        <f t="shared" si="11"/>
        <v>52</v>
      </c>
    </row>
    <row r="36" spans="1:34" s="5" customFormat="1" ht="16.5" customHeight="1" thickBot="1">
      <c r="A36" s="5">
        <f t="shared" si="12"/>
        <v>999</v>
      </c>
      <c r="B36" s="5">
        <f t="shared" si="13"/>
        <v>9</v>
      </c>
      <c r="C36" s="5">
        <f t="shared" si="0"/>
        <v>999</v>
      </c>
      <c r="D36" s="5">
        <f t="shared" si="14"/>
        <v>9</v>
      </c>
      <c r="E36" s="82">
        <f t="shared" si="15"/>
        <v>8</v>
      </c>
      <c r="F36" s="83">
        <v>30</v>
      </c>
      <c r="G36" s="84">
        <v>23981</v>
      </c>
      <c r="H36" s="85" t="s">
        <v>91</v>
      </c>
      <c r="I36" s="84">
        <v>2002</v>
      </c>
      <c r="J36" s="86" t="s">
        <v>92</v>
      </c>
      <c r="K36" s="87">
        <v>17.39</v>
      </c>
      <c r="L36" s="88" t="s">
        <v>163</v>
      </c>
      <c r="M36" s="89">
        <f t="shared" si="1"/>
        <v>17.39</v>
      </c>
      <c r="N36" s="90" t="str">
        <f t="shared" si="16"/>
        <v>m</v>
      </c>
      <c r="O36" s="9"/>
      <c r="P36" s="15">
        <f t="shared" si="17"/>
        <v>17.39</v>
      </c>
      <c r="Q36" s="15">
        <f t="shared" si="18"/>
        <v>517.39</v>
      </c>
      <c r="R36" s="15">
        <f t="shared" si="19"/>
        <v>9999</v>
      </c>
      <c r="S36" s="15">
        <f t="shared" si="20"/>
        <v>17.39</v>
      </c>
      <c r="T36" s="16">
        <f t="shared" si="2"/>
        <v>28000</v>
      </c>
      <c r="U36" s="16">
        <f t="shared" si="3"/>
        <v>8000</v>
      </c>
      <c r="V36" s="16">
        <f t="shared" si="4"/>
        <v>45</v>
      </c>
      <c r="W36" s="10">
        <f t="shared" si="21"/>
        <v>99999</v>
      </c>
      <c r="X36" s="10">
        <f t="shared" si="22"/>
        <v>8045</v>
      </c>
      <c r="Y36" s="10">
        <f t="shared" si="5"/>
        <v>33</v>
      </c>
      <c r="Z36" s="10">
        <f t="shared" si="6"/>
        <v>8</v>
      </c>
      <c r="AA36" s="10">
        <f t="shared" si="27"/>
        <v>99999.000036</v>
      </c>
      <c r="AB36" s="10">
        <f t="shared" si="27"/>
        <v>8045.000036</v>
      </c>
      <c r="AC36" s="10">
        <f t="shared" si="8"/>
        <v>50</v>
      </c>
      <c r="AD36" s="10">
        <f t="shared" si="9"/>
        <v>9</v>
      </c>
      <c r="AE36" s="10">
        <f t="shared" si="23"/>
        <v>99999.000036</v>
      </c>
      <c r="AF36" s="10">
        <f t="shared" si="24"/>
        <v>8045.000036</v>
      </c>
      <c r="AG36" s="10">
        <f t="shared" si="10"/>
        <v>50</v>
      </c>
      <c r="AH36" s="10">
        <f t="shared" si="11"/>
        <v>9</v>
      </c>
    </row>
    <row r="37" spans="1:34" s="5" customFormat="1" ht="16.5" customHeight="1">
      <c r="A37" s="5">
        <f t="shared" si="12"/>
        <v>20</v>
      </c>
      <c r="B37" s="5">
        <f t="shared" si="13"/>
        <v>999</v>
      </c>
      <c r="C37" s="5">
        <f t="shared" si="0"/>
        <v>20</v>
      </c>
      <c r="D37" s="5">
        <f t="shared" si="14"/>
        <v>999</v>
      </c>
      <c r="E37" s="25">
        <f t="shared" si="15"/>
        <v>20</v>
      </c>
      <c r="F37" s="26">
        <v>31</v>
      </c>
      <c r="G37" s="52">
        <v>69131</v>
      </c>
      <c r="H37" s="59" t="s">
        <v>93</v>
      </c>
      <c r="I37" s="52">
        <v>2003</v>
      </c>
      <c r="J37" s="60" t="s">
        <v>94</v>
      </c>
      <c r="K37" s="29">
        <v>19.09</v>
      </c>
      <c r="L37" s="30" t="s">
        <v>163</v>
      </c>
      <c r="M37" s="31">
        <f t="shared" si="1"/>
        <v>19.09</v>
      </c>
      <c r="N37" s="32" t="str">
        <f t="shared" si="16"/>
        <v>s</v>
      </c>
      <c r="O37" s="9"/>
      <c r="P37" s="15">
        <f t="shared" si="17"/>
        <v>19.09</v>
      </c>
      <c r="Q37" s="15">
        <f t="shared" si="18"/>
        <v>519.09</v>
      </c>
      <c r="R37" s="15">
        <f t="shared" si="19"/>
        <v>19.09</v>
      </c>
      <c r="S37" s="15">
        <f t="shared" si="20"/>
        <v>9999</v>
      </c>
      <c r="T37" s="16">
        <f t="shared" si="2"/>
        <v>20000</v>
      </c>
      <c r="U37" s="16">
        <f t="shared" si="3"/>
        <v>38000</v>
      </c>
      <c r="V37" s="16">
        <f t="shared" si="4"/>
        <v>54</v>
      </c>
      <c r="W37" s="10">
        <f t="shared" si="21"/>
        <v>20054</v>
      </c>
      <c r="X37" s="10">
        <f t="shared" si="22"/>
        <v>99999</v>
      </c>
      <c r="Y37" s="10">
        <f t="shared" si="5"/>
        <v>20</v>
      </c>
      <c r="Z37" s="10">
        <f t="shared" si="6"/>
        <v>41</v>
      </c>
      <c r="AA37" s="10">
        <f t="shared" si="27"/>
        <v>20054.000037</v>
      </c>
      <c r="AB37" s="10">
        <f t="shared" si="27"/>
        <v>99999.000037</v>
      </c>
      <c r="AC37" s="10">
        <f t="shared" si="8"/>
        <v>20</v>
      </c>
      <c r="AD37" s="10">
        <f t="shared" si="9"/>
        <v>53</v>
      </c>
      <c r="AE37" s="10">
        <f t="shared" si="23"/>
        <v>20054.000037</v>
      </c>
      <c r="AF37" s="10">
        <f t="shared" si="24"/>
        <v>99999.000037</v>
      </c>
      <c r="AG37" s="10">
        <f t="shared" si="10"/>
        <v>20</v>
      </c>
      <c r="AH37" s="10">
        <f t="shared" si="11"/>
        <v>53</v>
      </c>
    </row>
    <row r="38" spans="1:34" s="5" customFormat="1" ht="16.5" customHeight="1">
      <c r="A38" s="5">
        <f t="shared" si="12"/>
        <v>21</v>
      </c>
      <c r="B38" s="5">
        <f t="shared" si="13"/>
        <v>999</v>
      </c>
      <c r="C38" s="5">
        <f t="shared" si="0"/>
        <v>21</v>
      </c>
      <c r="D38" s="5">
        <f t="shared" si="14"/>
        <v>999</v>
      </c>
      <c r="E38" s="41">
        <f t="shared" si="15"/>
        <v>21</v>
      </c>
      <c r="F38" s="42">
        <v>32</v>
      </c>
      <c r="G38" s="53">
        <v>58791</v>
      </c>
      <c r="H38" s="54" t="s">
        <v>95</v>
      </c>
      <c r="I38" s="53">
        <v>2003</v>
      </c>
      <c r="J38" s="58" t="s">
        <v>96</v>
      </c>
      <c r="K38" s="47">
        <v>19.46</v>
      </c>
      <c r="L38" s="45">
        <v>19.24</v>
      </c>
      <c r="M38" s="46">
        <f t="shared" si="1"/>
        <v>19.24</v>
      </c>
      <c r="N38" s="48" t="str">
        <f t="shared" si="16"/>
        <v>s</v>
      </c>
      <c r="O38" s="9"/>
      <c r="P38" s="15">
        <f t="shared" si="17"/>
        <v>19.24</v>
      </c>
      <c r="Q38" s="15">
        <f t="shared" si="18"/>
        <v>38.7</v>
      </c>
      <c r="R38" s="15">
        <f t="shared" si="19"/>
        <v>19.24</v>
      </c>
      <c r="S38" s="15">
        <f t="shared" si="20"/>
        <v>9999</v>
      </c>
      <c r="T38" s="16">
        <f t="shared" si="2"/>
        <v>21000</v>
      </c>
      <c r="U38" s="16">
        <f t="shared" si="3"/>
        <v>38000</v>
      </c>
      <c r="V38" s="16">
        <f t="shared" si="4"/>
        <v>16</v>
      </c>
      <c r="W38" s="10">
        <f t="shared" si="21"/>
        <v>21016</v>
      </c>
      <c r="X38" s="10">
        <f t="shared" si="22"/>
        <v>99999</v>
      </c>
      <c r="Y38" s="10">
        <f t="shared" si="5"/>
        <v>21</v>
      </c>
      <c r="Z38" s="10">
        <f t="shared" si="6"/>
        <v>41</v>
      </c>
      <c r="AA38" s="10">
        <f t="shared" si="27"/>
        <v>21016.000038</v>
      </c>
      <c r="AB38" s="10">
        <f t="shared" si="27"/>
        <v>99999.000038</v>
      </c>
      <c r="AC38" s="10">
        <f t="shared" si="8"/>
        <v>21</v>
      </c>
      <c r="AD38" s="10">
        <f t="shared" si="9"/>
        <v>54</v>
      </c>
      <c r="AE38" s="10">
        <f t="shared" si="23"/>
        <v>21016.000038</v>
      </c>
      <c r="AF38" s="10">
        <f t="shared" si="24"/>
        <v>99999.000038</v>
      </c>
      <c r="AG38" s="10">
        <f t="shared" si="10"/>
        <v>21</v>
      </c>
      <c r="AH38" s="10">
        <f t="shared" si="11"/>
        <v>54</v>
      </c>
    </row>
    <row r="39" spans="1:34" s="5" customFormat="1" ht="16.5" customHeight="1" thickBot="1">
      <c r="A39" s="5">
        <f t="shared" si="12"/>
        <v>999</v>
      </c>
      <c r="B39" s="5">
        <f t="shared" si="13"/>
        <v>39</v>
      </c>
      <c r="C39" s="5">
        <f t="shared" si="0"/>
        <v>999</v>
      </c>
      <c r="D39" s="5">
        <f t="shared" si="14"/>
        <v>39</v>
      </c>
      <c r="E39" s="33">
        <f t="shared" si="15"/>
        <v>38</v>
      </c>
      <c r="F39" s="34">
        <v>33</v>
      </c>
      <c r="G39" s="61">
        <v>24561</v>
      </c>
      <c r="H39" s="62" t="s">
        <v>97</v>
      </c>
      <c r="I39" s="61">
        <v>1997</v>
      </c>
      <c r="J39" s="63" t="s">
        <v>98</v>
      </c>
      <c r="K39" s="37" t="s">
        <v>162</v>
      </c>
      <c r="L39" s="38" t="s">
        <v>162</v>
      </c>
      <c r="M39" s="39">
        <f t="shared" si="1"/>
        <v>0</v>
      </c>
      <c r="N39" s="40" t="str">
        <f t="shared" si="16"/>
        <v>m</v>
      </c>
      <c r="O39" s="9"/>
      <c r="P39" s="15">
        <f t="shared" si="17"/>
        <v>9999</v>
      </c>
      <c r="Q39" s="15">
        <f t="shared" si="18"/>
        <v>9999</v>
      </c>
      <c r="R39" s="15">
        <f t="shared" si="19"/>
        <v>9999</v>
      </c>
      <c r="S39" s="15">
        <f t="shared" si="20"/>
        <v>9999</v>
      </c>
      <c r="T39" s="16">
        <f aca="true" t="shared" si="28" ref="T39:T70">RANK(R39,$R$7:$R$81,1)*1000</f>
        <v>28000</v>
      </c>
      <c r="U39" s="16">
        <f aca="true" t="shared" si="29" ref="U39:U70">RANK(S39,$S$7:$S$81,1)*1000</f>
        <v>38000</v>
      </c>
      <c r="V39" s="16">
        <f aca="true" t="shared" si="30" ref="V39:V70">RANK(Q39,$Q$7:$Q$81,1)</f>
        <v>65</v>
      </c>
      <c r="W39" s="10">
        <f t="shared" si="21"/>
        <v>99999</v>
      </c>
      <c r="X39" s="10">
        <f t="shared" si="22"/>
        <v>38065</v>
      </c>
      <c r="Y39" s="10">
        <f aca="true" t="shared" si="31" ref="Y39:Y70">RANK(W39,$W$7:$W$81,1)</f>
        <v>33</v>
      </c>
      <c r="Z39" s="10">
        <f aca="true" t="shared" si="32" ref="Z39:Z70">RANK(X39,$X$7:$X$81,1)</f>
        <v>38</v>
      </c>
      <c r="AA39" s="10">
        <f t="shared" si="27"/>
        <v>99999.000039</v>
      </c>
      <c r="AB39" s="10">
        <f t="shared" si="27"/>
        <v>38065.000039</v>
      </c>
      <c r="AC39" s="10">
        <f aca="true" t="shared" si="33" ref="AC39:AC70">RANK(AA39,$AA$7:$AA$81,1)</f>
        <v>51</v>
      </c>
      <c r="AD39" s="10">
        <f aca="true" t="shared" si="34" ref="AD39:AD70">RANK(AB39,$AB$7:$AB$81,1)</f>
        <v>39</v>
      </c>
      <c r="AE39" s="10">
        <f t="shared" si="23"/>
        <v>99999.000039</v>
      </c>
      <c r="AF39" s="10">
        <f t="shared" si="24"/>
        <v>38065.000039</v>
      </c>
      <c r="AG39" s="10">
        <f aca="true" t="shared" si="35" ref="AG39:AG70">RANK(AE39,$AE$7:$AE$81,1)</f>
        <v>51</v>
      </c>
      <c r="AH39" s="10">
        <f aca="true" t="shared" si="36" ref="AH39:AH70">RANK(AF39,$AF$7:$AF$81,1)</f>
        <v>39</v>
      </c>
    </row>
    <row r="40" spans="1:34" s="5" customFormat="1" ht="16.5" customHeight="1">
      <c r="A40" s="5">
        <f t="shared" si="12"/>
        <v>24</v>
      </c>
      <c r="B40" s="5">
        <f t="shared" si="13"/>
        <v>999</v>
      </c>
      <c r="C40" s="5">
        <f t="shared" si="0"/>
        <v>24</v>
      </c>
      <c r="D40" s="5">
        <f t="shared" si="14"/>
        <v>999</v>
      </c>
      <c r="E40" s="64">
        <f t="shared" si="15"/>
        <v>24</v>
      </c>
      <c r="F40" s="65">
        <v>34</v>
      </c>
      <c r="G40" s="66">
        <v>61171</v>
      </c>
      <c r="H40" s="67" t="s">
        <v>99</v>
      </c>
      <c r="I40" s="66">
        <v>2004</v>
      </c>
      <c r="J40" s="68" t="s">
        <v>64</v>
      </c>
      <c r="K40" s="69">
        <v>21.15</v>
      </c>
      <c r="L40" s="70">
        <v>19.66</v>
      </c>
      <c r="M40" s="71">
        <f t="shared" si="1"/>
        <v>19.66</v>
      </c>
      <c r="N40" s="72" t="str">
        <f t="shared" si="16"/>
        <v>s</v>
      </c>
      <c r="O40" s="9"/>
      <c r="P40" s="15">
        <f t="shared" si="17"/>
        <v>19.66</v>
      </c>
      <c r="Q40" s="15">
        <f t="shared" si="18"/>
        <v>40.81</v>
      </c>
      <c r="R40" s="15">
        <f t="shared" si="19"/>
        <v>19.66</v>
      </c>
      <c r="S40" s="15">
        <f t="shared" si="20"/>
        <v>9999</v>
      </c>
      <c r="T40" s="16">
        <f t="shared" si="28"/>
        <v>24000</v>
      </c>
      <c r="U40" s="16">
        <f t="shared" si="29"/>
        <v>38000</v>
      </c>
      <c r="V40" s="16">
        <f t="shared" si="30"/>
        <v>21</v>
      </c>
      <c r="W40" s="10">
        <f t="shared" si="21"/>
        <v>24021</v>
      </c>
      <c r="X40" s="10">
        <f t="shared" si="22"/>
        <v>99999</v>
      </c>
      <c r="Y40" s="10">
        <f t="shared" si="31"/>
        <v>24</v>
      </c>
      <c r="Z40" s="10">
        <f t="shared" si="32"/>
        <v>41</v>
      </c>
      <c r="AA40" s="10">
        <f t="shared" si="27"/>
        <v>24021.00004</v>
      </c>
      <c r="AB40" s="10">
        <f t="shared" si="27"/>
        <v>99999.00004</v>
      </c>
      <c r="AC40" s="10">
        <f t="shared" si="33"/>
        <v>24</v>
      </c>
      <c r="AD40" s="10">
        <f t="shared" si="34"/>
        <v>55</v>
      </c>
      <c r="AE40" s="10">
        <f t="shared" si="23"/>
        <v>24021.00004</v>
      </c>
      <c r="AF40" s="10">
        <f t="shared" si="24"/>
        <v>99999.00004</v>
      </c>
      <c r="AG40" s="10">
        <f t="shared" si="35"/>
        <v>24</v>
      </c>
      <c r="AH40" s="10">
        <f t="shared" si="36"/>
        <v>55</v>
      </c>
    </row>
    <row r="41" spans="1:34" s="5" customFormat="1" ht="16.5" customHeight="1">
      <c r="A41" s="5">
        <f t="shared" si="12"/>
        <v>16</v>
      </c>
      <c r="B41" s="5">
        <f t="shared" si="13"/>
        <v>999</v>
      </c>
      <c r="C41" s="5">
        <f t="shared" si="0"/>
        <v>16</v>
      </c>
      <c r="D41" s="5">
        <f t="shared" si="14"/>
        <v>999</v>
      </c>
      <c r="E41" s="73">
        <f t="shared" si="15"/>
        <v>16</v>
      </c>
      <c r="F41" s="74">
        <v>35</v>
      </c>
      <c r="G41" s="75">
        <v>49721</v>
      </c>
      <c r="H41" s="76" t="s">
        <v>100</v>
      </c>
      <c r="I41" s="75">
        <v>2004</v>
      </c>
      <c r="J41" s="77" t="s">
        <v>66</v>
      </c>
      <c r="K41" s="78" t="s">
        <v>163</v>
      </c>
      <c r="L41" s="79">
        <v>18.43</v>
      </c>
      <c r="M41" s="80">
        <f t="shared" si="1"/>
        <v>18.43</v>
      </c>
      <c r="N41" s="81" t="str">
        <f t="shared" si="16"/>
        <v>s</v>
      </c>
      <c r="O41" s="9"/>
      <c r="P41" s="15">
        <f t="shared" si="17"/>
        <v>18.43</v>
      </c>
      <c r="Q41" s="15">
        <f t="shared" si="18"/>
        <v>518.43</v>
      </c>
      <c r="R41" s="15">
        <f t="shared" si="19"/>
        <v>18.43</v>
      </c>
      <c r="S41" s="15">
        <f t="shared" si="20"/>
        <v>9999</v>
      </c>
      <c r="T41" s="16">
        <f t="shared" si="28"/>
        <v>16000</v>
      </c>
      <c r="U41" s="16">
        <f t="shared" si="29"/>
        <v>38000</v>
      </c>
      <c r="V41" s="16">
        <f t="shared" si="30"/>
        <v>50</v>
      </c>
      <c r="W41" s="10">
        <f t="shared" si="21"/>
        <v>16050</v>
      </c>
      <c r="X41" s="10">
        <f t="shared" si="22"/>
        <v>99999</v>
      </c>
      <c r="Y41" s="10">
        <f t="shared" si="31"/>
        <v>16</v>
      </c>
      <c r="Z41" s="10">
        <f t="shared" si="32"/>
        <v>41</v>
      </c>
      <c r="AA41" s="10">
        <f t="shared" si="27"/>
        <v>16050.000041</v>
      </c>
      <c r="AB41" s="10">
        <f t="shared" si="27"/>
        <v>99999.000041</v>
      </c>
      <c r="AC41" s="10">
        <f t="shared" si="33"/>
        <v>16</v>
      </c>
      <c r="AD41" s="10">
        <f t="shared" si="34"/>
        <v>56</v>
      </c>
      <c r="AE41" s="10">
        <f t="shared" si="23"/>
        <v>16050.000041</v>
      </c>
      <c r="AF41" s="10">
        <f t="shared" si="24"/>
        <v>99999.000041</v>
      </c>
      <c r="AG41" s="10">
        <f t="shared" si="35"/>
        <v>16</v>
      </c>
      <c r="AH41" s="10">
        <f t="shared" si="36"/>
        <v>56</v>
      </c>
    </row>
    <row r="42" spans="1:34" s="5" customFormat="1" ht="16.5" customHeight="1" thickBot="1">
      <c r="A42" s="5">
        <f t="shared" si="12"/>
        <v>4</v>
      </c>
      <c r="B42" s="5">
        <f t="shared" si="13"/>
        <v>999</v>
      </c>
      <c r="C42" s="5">
        <f t="shared" si="0"/>
        <v>4</v>
      </c>
      <c r="D42" s="5">
        <f t="shared" si="14"/>
        <v>999</v>
      </c>
      <c r="E42" s="82">
        <f t="shared" si="15"/>
        <v>4</v>
      </c>
      <c r="F42" s="83">
        <v>36</v>
      </c>
      <c r="G42" s="84">
        <v>28831</v>
      </c>
      <c r="H42" s="85" t="s">
        <v>101</v>
      </c>
      <c r="I42" s="84">
        <v>2004</v>
      </c>
      <c r="J42" s="86" t="s">
        <v>48</v>
      </c>
      <c r="K42" s="87">
        <v>16.75</v>
      </c>
      <c r="L42" s="88" t="s">
        <v>163</v>
      </c>
      <c r="M42" s="89">
        <f t="shared" si="1"/>
        <v>16.75</v>
      </c>
      <c r="N42" s="90" t="str">
        <f t="shared" si="16"/>
        <v>s</v>
      </c>
      <c r="O42" s="9"/>
      <c r="P42" s="15">
        <f t="shared" si="17"/>
        <v>16.75</v>
      </c>
      <c r="Q42" s="15">
        <f t="shared" si="18"/>
        <v>516.75</v>
      </c>
      <c r="R42" s="15">
        <f t="shared" si="19"/>
        <v>16.75</v>
      </c>
      <c r="S42" s="15">
        <f t="shared" si="20"/>
        <v>9999</v>
      </c>
      <c r="T42" s="16">
        <f t="shared" si="28"/>
        <v>4000</v>
      </c>
      <c r="U42" s="16">
        <f t="shared" si="29"/>
        <v>38000</v>
      </c>
      <c r="V42" s="16">
        <f t="shared" si="30"/>
        <v>41</v>
      </c>
      <c r="W42" s="10">
        <f t="shared" si="21"/>
        <v>4041</v>
      </c>
      <c r="X42" s="10">
        <f t="shared" si="22"/>
        <v>99999</v>
      </c>
      <c r="Y42" s="10">
        <f t="shared" si="31"/>
        <v>4</v>
      </c>
      <c r="Z42" s="10">
        <f t="shared" si="32"/>
        <v>41</v>
      </c>
      <c r="AA42" s="10">
        <f t="shared" si="27"/>
        <v>4041.000042</v>
      </c>
      <c r="AB42" s="10">
        <f t="shared" si="27"/>
        <v>99999.000042</v>
      </c>
      <c r="AC42" s="10">
        <f t="shared" si="33"/>
        <v>4</v>
      </c>
      <c r="AD42" s="10">
        <f t="shared" si="34"/>
        <v>57</v>
      </c>
      <c r="AE42" s="10">
        <f t="shared" si="23"/>
        <v>4041.000042</v>
      </c>
      <c r="AF42" s="10">
        <f t="shared" si="24"/>
        <v>99999.000042</v>
      </c>
      <c r="AG42" s="10">
        <f t="shared" si="35"/>
        <v>4</v>
      </c>
      <c r="AH42" s="10">
        <f t="shared" si="36"/>
        <v>57</v>
      </c>
    </row>
    <row r="43" spans="1:34" s="5" customFormat="1" ht="16.5" customHeight="1">
      <c r="A43" s="5">
        <f t="shared" si="12"/>
        <v>999</v>
      </c>
      <c r="B43" s="5">
        <f t="shared" si="13"/>
        <v>3</v>
      </c>
      <c r="C43" s="5">
        <f t="shared" si="0"/>
        <v>999</v>
      </c>
      <c r="D43" s="5">
        <f t="shared" si="14"/>
        <v>3</v>
      </c>
      <c r="E43" s="25">
        <f t="shared" si="15"/>
        <v>3</v>
      </c>
      <c r="F43" s="26">
        <v>37</v>
      </c>
      <c r="G43" s="52">
        <v>17681</v>
      </c>
      <c r="H43" s="59" t="s">
        <v>102</v>
      </c>
      <c r="I43" s="52">
        <v>1997</v>
      </c>
      <c r="J43" s="60" t="s">
        <v>103</v>
      </c>
      <c r="K43" s="29">
        <v>16.38</v>
      </c>
      <c r="L43" s="30" t="s">
        <v>163</v>
      </c>
      <c r="M43" s="31">
        <f t="shared" si="1"/>
        <v>16.38</v>
      </c>
      <c r="N43" s="32" t="str">
        <f t="shared" si="16"/>
        <v>m</v>
      </c>
      <c r="O43" s="9"/>
      <c r="P43" s="15">
        <f t="shared" si="17"/>
        <v>16.38</v>
      </c>
      <c r="Q43" s="15">
        <f t="shared" si="18"/>
        <v>516.38</v>
      </c>
      <c r="R43" s="15">
        <f t="shared" si="19"/>
        <v>9999</v>
      </c>
      <c r="S43" s="15">
        <f t="shared" si="20"/>
        <v>16.38</v>
      </c>
      <c r="T43" s="16">
        <f t="shared" si="28"/>
        <v>28000</v>
      </c>
      <c r="U43" s="16">
        <f t="shared" si="29"/>
        <v>3000</v>
      </c>
      <c r="V43" s="16">
        <f t="shared" si="30"/>
        <v>35</v>
      </c>
      <c r="W43" s="10">
        <f t="shared" si="21"/>
        <v>99999</v>
      </c>
      <c r="X43" s="10">
        <f t="shared" si="22"/>
        <v>3035</v>
      </c>
      <c r="Y43" s="10">
        <f t="shared" si="31"/>
        <v>33</v>
      </c>
      <c r="Z43" s="10">
        <f t="shared" si="32"/>
        <v>3</v>
      </c>
      <c r="AA43" s="10">
        <f t="shared" si="27"/>
        <v>99999.000043</v>
      </c>
      <c r="AB43" s="10">
        <f t="shared" si="27"/>
        <v>3035.000043</v>
      </c>
      <c r="AC43" s="10">
        <f t="shared" si="33"/>
        <v>52</v>
      </c>
      <c r="AD43" s="10">
        <f t="shared" si="34"/>
        <v>3</v>
      </c>
      <c r="AE43" s="10">
        <f t="shared" si="23"/>
        <v>99999.000043</v>
      </c>
      <c r="AF43" s="10">
        <f t="shared" si="24"/>
        <v>3035.000043</v>
      </c>
      <c r="AG43" s="10">
        <f t="shared" si="35"/>
        <v>52</v>
      </c>
      <c r="AH43" s="10">
        <f t="shared" si="36"/>
        <v>3</v>
      </c>
    </row>
    <row r="44" spans="1:34" s="5" customFormat="1" ht="16.5" customHeight="1">
      <c r="A44" s="5">
        <f t="shared" si="12"/>
        <v>1</v>
      </c>
      <c r="B44" s="5">
        <f t="shared" si="13"/>
        <v>999</v>
      </c>
      <c r="C44" s="5">
        <f t="shared" si="0"/>
        <v>1</v>
      </c>
      <c r="D44" s="5">
        <f t="shared" si="14"/>
        <v>999</v>
      </c>
      <c r="E44" s="41">
        <f t="shared" si="15"/>
        <v>1</v>
      </c>
      <c r="F44" s="42">
        <v>38</v>
      </c>
      <c r="G44" s="53">
        <v>31571</v>
      </c>
      <c r="H44" s="54" t="s">
        <v>104</v>
      </c>
      <c r="I44" s="53">
        <v>2003</v>
      </c>
      <c r="J44" s="58" t="s">
        <v>105</v>
      </c>
      <c r="K44" s="47" t="s">
        <v>163</v>
      </c>
      <c r="L44" s="45">
        <v>16.52</v>
      </c>
      <c r="M44" s="46">
        <f t="shared" si="1"/>
        <v>16.52</v>
      </c>
      <c r="N44" s="48" t="str">
        <f t="shared" si="16"/>
        <v>s</v>
      </c>
      <c r="O44" s="9"/>
      <c r="P44" s="15">
        <f t="shared" si="17"/>
        <v>16.52</v>
      </c>
      <c r="Q44" s="15">
        <f t="shared" si="18"/>
        <v>516.52</v>
      </c>
      <c r="R44" s="15">
        <f t="shared" si="19"/>
        <v>16.52</v>
      </c>
      <c r="S44" s="15">
        <f t="shared" si="20"/>
        <v>9999</v>
      </c>
      <c r="T44" s="16">
        <f t="shared" si="28"/>
        <v>1000</v>
      </c>
      <c r="U44" s="16">
        <f t="shared" si="29"/>
        <v>38000</v>
      </c>
      <c r="V44" s="16">
        <f t="shared" si="30"/>
        <v>37</v>
      </c>
      <c r="W44" s="10">
        <f t="shared" si="21"/>
        <v>1037</v>
      </c>
      <c r="X44" s="10">
        <f t="shared" si="22"/>
        <v>99999</v>
      </c>
      <c r="Y44" s="10">
        <f t="shared" si="31"/>
        <v>1</v>
      </c>
      <c r="Z44" s="10">
        <f t="shared" si="32"/>
        <v>41</v>
      </c>
      <c r="AA44" s="10">
        <f t="shared" si="27"/>
        <v>1037.000044</v>
      </c>
      <c r="AB44" s="10">
        <f t="shared" si="27"/>
        <v>99999.000044</v>
      </c>
      <c r="AC44" s="10">
        <f t="shared" si="33"/>
        <v>1</v>
      </c>
      <c r="AD44" s="10">
        <f t="shared" si="34"/>
        <v>58</v>
      </c>
      <c r="AE44" s="10">
        <f t="shared" si="23"/>
        <v>1037.000044</v>
      </c>
      <c r="AF44" s="10">
        <f t="shared" si="24"/>
        <v>99999.000044</v>
      </c>
      <c r="AG44" s="10">
        <f t="shared" si="35"/>
        <v>1</v>
      </c>
      <c r="AH44" s="10">
        <f t="shared" si="36"/>
        <v>58</v>
      </c>
    </row>
    <row r="45" spans="1:34" s="5" customFormat="1" ht="16.5" customHeight="1" thickBot="1">
      <c r="A45" s="5">
        <f t="shared" si="12"/>
        <v>999</v>
      </c>
      <c r="B45" s="5">
        <f t="shared" si="13"/>
        <v>34</v>
      </c>
      <c r="C45" s="5">
        <f t="shared" si="0"/>
        <v>999</v>
      </c>
      <c r="D45" s="5">
        <f t="shared" si="14"/>
        <v>34</v>
      </c>
      <c r="E45" s="33">
        <f t="shared" si="15"/>
        <v>34</v>
      </c>
      <c r="F45" s="34">
        <v>39</v>
      </c>
      <c r="G45" s="61">
        <v>11881</v>
      </c>
      <c r="H45" s="62" t="s">
        <v>106</v>
      </c>
      <c r="I45" s="61">
        <v>1990</v>
      </c>
      <c r="J45" s="63" t="s">
        <v>107</v>
      </c>
      <c r="K45" s="37">
        <v>25.06</v>
      </c>
      <c r="L45" s="38">
        <v>24.25</v>
      </c>
      <c r="M45" s="39">
        <f t="shared" si="1"/>
        <v>24.25</v>
      </c>
      <c r="N45" s="40" t="str">
        <f t="shared" si="16"/>
        <v>m</v>
      </c>
      <c r="O45" s="9"/>
      <c r="P45" s="15">
        <f t="shared" si="17"/>
        <v>24.25</v>
      </c>
      <c r="Q45" s="15">
        <f t="shared" si="18"/>
        <v>49.31</v>
      </c>
      <c r="R45" s="15">
        <f t="shared" si="19"/>
        <v>9999</v>
      </c>
      <c r="S45" s="15">
        <f t="shared" si="20"/>
        <v>24.25</v>
      </c>
      <c r="T45" s="16">
        <f t="shared" si="28"/>
        <v>28000</v>
      </c>
      <c r="U45" s="16">
        <f t="shared" si="29"/>
        <v>34000</v>
      </c>
      <c r="V45" s="16">
        <f t="shared" si="30"/>
        <v>31</v>
      </c>
      <c r="W45" s="10">
        <f t="shared" si="21"/>
        <v>99999</v>
      </c>
      <c r="X45" s="10">
        <f t="shared" si="22"/>
        <v>34031</v>
      </c>
      <c r="Y45" s="10">
        <f t="shared" si="31"/>
        <v>33</v>
      </c>
      <c r="Z45" s="10">
        <f t="shared" si="32"/>
        <v>34</v>
      </c>
      <c r="AA45" s="10">
        <f t="shared" si="27"/>
        <v>99999.000045</v>
      </c>
      <c r="AB45" s="10">
        <f t="shared" si="27"/>
        <v>34031.000045</v>
      </c>
      <c r="AC45" s="10">
        <f t="shared" si="33"/>
        <v>53</v>
      </c>
      <c r="AD45" s="10">
        <f t="shared" si="34"/>
        <v>34</v>
      </c>
      <c r="AE45" s="10">
        <f t="shared" si="23"/>
        <v>99999.000045</v>
      </c>
      <c r="AF45" s="10">
        <f t="shared" si="24"/>
        <v>34031.000045</v>
      </c>
      <c r="AG45" s="10">
        <f t="shared" si="35"/>
        <v>53</v>
      </c>
      <c r="AH45" s="10">
        <f t="shared" si="36"/>
        <v>34</v>
      </c>
    </row>
    <row r="46" spans="1:34" s="5" customFormat="1" ht="16.5" customHeight="1">
      <c r="A46" s="5">
        <f t="shared" si="12"/>
        <v>999</v>
      </c>
      <c r="B46" s="5">
        <f t="shared" si="13"/>
        <v>5</v>
      </c>
      <c r="C46" s="5">
        <f t="shared" si="0"/>
        <v>999</v>
      </c>
      <c r="D46" s="5">
        <f t="shared" si="14"/>
        <v>5</v>
      </c>
      <c r="E46" s="64">
        <f t="shared" si="15"/>
        <v>5</v>
      </c>
      <c r="F46" s="65">
        <v>40</v>
      </c>
      <c r="G46" s="66">
        <v>7361</v>
      </c>
      <c r="H46" s="67" t="s">
        <v>108</v>
      </c>
      <c r="I46" s="66">
        <v>1993</v>
      </c>
      <c r="J46" s="68" t="s">
        <v>109</v>
      </c>
      <c r="K46" s="69">
        <v>16.72</v>
      </c>
      <c r="L46" s="70" t="s">
        <v>163</v>
      </c>
      <c r="M46" s="71">
        <f t="shared" si="1"/>
        <v>16.72</v>
      </c>
      <c r="N46" s="72" t="str">
        <f t="shared" si="16"/>
        <v>m</v>
      </c>
      <c r="O46" s="9"/>
      <c r="P46" s="15">
        <f t="shared" si="17"/>
        <v>16.72</v>
      </c>
      <c r="Q46" s="15">
        <f t="shared" si="18"/>
        <v>516.72</v>
      </c>
      <c r="R46" s="15">
        <f t="shared" si="19"/>
        <v>9999</v>
      </c>
      <c r="S46" s="15">
        <f t="shared" si="20"/>
        <v>16.72</v>
      </c>
      <c r="T46" s="16">
        <f t="shared" si="28"/>
        <v>28000</v>
      </c>
      <c r="U46" s="16">
        <f t="shared" si="29"/>
        <v>5000</v>
      </c>
      <c r="V46" s="16">
        <f t="shared" si="30"/>
        <v>39</v>
      </c>
      <c r="W46" s="10">
        <f t="shared" si="21"/>
        <v>99999</v>
      </c>
      <c r="X46" s="10">
        <f t="shared" si="22"/>
        <v>5039</v>
      </c>
      <c r="Y46" s="10">
        <f t="shared" si="31"/>
        <v>33</v>
      </c>
      <c r="Z46" s="10">
        <f t="shared" si="32"/>
        <v>5</v>
      </c>
      <c r="AA46" s="10">
        <f t="shared" si="27"/>
        <v>99999.000046</v>
      </c>
      <c r="AB46" s="10">
        <f t="shared" si="27"/>
        <v>5039.000046</v>
      </c>
      <c r="AC46" s="10">
        <f t="shared" si="33"/>
        <v>54</v>
      </c>
      <c r="AD46" s="10">
        <f t="shared" si="34"/>
        <v>5</v>
      </c>
      <c r="AE46" s="10">
        <f t="shared" si="23"/>
        <v>99999.000046</v>
      </c>
      <c r="AF46" s="10">
        <f t="shared" si="24"/>
        <v>5039.000046</v>
      </c>
      <c r="AG46" s="10">
        <f t="shared" si="35"/>
        <v>54</v>
      </c>
      <c r="AH46" s="10">
        <f t="shared" si="36"/>
        <v>5</v>
      </c>
    </row>
    <row r="47" spans="1:34" s="5" customFormat="1" ht="16.5" customHeight="1">
      <c r="A47" s="5">
        <f t="shared" si="12"/>
        <v>999</v>
      </c>
      <c r="B47" s="5">
        <f t="shared" si="13"/>
        <v>36</v>
      </c>
      <c r="C47" s="5">
        <f t="shared" si="0"/>
        <v>999</v>
      </c>
      <c r="D47" s="5">
        <f t="shared" si="14"/>
        <v>36</v>
      </c>
      <c r="E47" s="73">
        <f t="shared" si="15"/>
        <v>36</v>
      </c>
      <c r="F47" s="74">
        <v>41</v>
      </c>
      <c r="G47" s="75">
        <v>15141</v>
      </c>
      <c r="H47" s="76" t="s">
        <v>110</v>
      </c>
      <c r="I47" s="75">
        <v>1988</v>
      </c>
      <c r="J47" s="77" t="s">
        <v>111</v>
      </c>
      <c r="K47" s="78">
        <v>36.58</v>
      </c>
      <c r="L47" s="79" t="s">
        <v>163</v>
      </c>
      <c r="M47" s="80">
        <f t="shared" si="1"/>
        <v>36.58</v>
      </c>
      <c r="N47" s="81" t="str">
        <f t="shared" si="16"/>
        <v>m</v>
      </c>
      <c r="O47" s="9"/>
      <c r="P47" s="15">
        <f t="shared" si="17"/>
        <v>36.58</v>
      </c>
      <c r="Q47" s="15">
        <f t="shared" si="18"/>
        <v>536.58</v>
      </c>
      <c r="R47" s="15">
        <f t="shared" si="19"/>
        <v>9999</v>
      </c>
      <c r="S47" s="15">
        <f t="shared" si="20"/>
        <v>36.58</v>
      </c>
      <c r="T47" s="16">
        <f t="shared" si="28"/>
        <v>28000</v>
      </c>
      <c r="U47" s="16">
        <f t="shared" si="29"/>
        <v>36000</v>
      </c>
      <c r="V47" s="16">
        <f t="shared" si="30"/>
        <v>63</v>
      </c>
      <c r="W47" s="10">
        <f t="shared" si="21"/>
        <v>99999</v>
      </c>
      <c r="X47" s="10">
        <f t="shared" si="22"/>
        <v>36063</v>
      </c>
      <c r="Y47" s="10">
        <f t="shared" si="31"/>
        <v>33</v>
      </c>
      <c r="Z47" s="10">
        <f t="shared" si="32"/>
        <v>36</v>
      </c>
      <c r="AA47" s="10">
        <f t="shared" si="27"/>
        <v>99999.000047</v>
      </c>
      <c r="AB47" s="10">
        <f t="shared" si="27"/>
        <v>36063.000047</v>
      </c>
      <c r="AC47" s="10">
        <f t="shared" si="33"/>
        <v>55</v>
      </c>
      <c r="AD47" s="10">
        <f t="shared" si="34"/>
        <v>36</v>
      </c>
      <c r="AE47" s="10">
        <f t="shared" si="23"/>
        <v>99999.000047</v>
      </c>
      <c r="AF47" s="10">
        <f t="shared" si="24"/>
        <v>36063.000047</v>
      </c>
      <c r="AG47" s="10">
        <f t="shared" si="35"/>
        <v>55</v>
      </c>
      <c r="AH47" s="10">
        <f t="shared" si="36"/>
        <v>36</v>
      </c>
    </row>
    <row r="48" spans="1:34" s="5" customFormat="1" ht="16.5" customHeight="1" thickBot="1">
      <c r="A48" s="5">
        <f t="shared" si="12"/>
        <v>999</v>
      </c>
      <c r="B48" s="5">
        <f t="shared" si="13"/>
        <v>18</v>
      </c>
      <c r="C48" s="5">
        <f t="shared" si="0"/>
        <v>999</v>
      </c>
      <c r="D48" s="5">
        <f t="shared" si="14"/>
        <v>18</v>
      </c>
      <c r="E48" s="82">
        <f t="shared" si="15"/>
        <v>18</v>
      </c>
      <c r="F48" s="83">
        <v>42</v>
      </c>
      <c r="G48" s="84">
        <v>70092</v>
      </c>
      <c r="H48" s="85" t="s">
        <v>159</v>
      </c>
      <c r="I48" s="84">
        <v>2002</v>
      </c>
      <c r="J48" s="86" t="s">
        <v>160</v>
      </c>
      <c r="K48" s="87">
        <v>18.77</v>
      </c>
      <c r="L48" s="88">
        <v>18.12</v>
      </c>
      <c r="M48" s="89">
        <f t="shared" si="1"/>
        <v>18.12</v>
      </c>
      <c r="N48" s="90" t="str">
        <f t="shared" si="16"/>
        <v>m</v>
      </c>
      <c r="O48" s="9"/>
      <c r="P48" s="15">
        <f t="shared" si="17"/>
        <v>18.12</v>
      </c>
      <c r="Q48" s="15">
        <f t="shared" si="18"/>
        <v>36.89</v>
      </c>
      <c r="R48" s="15">
        <f t="shared" si="19"/>
        <v>9999</v>
      </c>
      <c r="S48" s="15">
        <f t="shared" si="20"/>
        <v>18.12</v>
      </c>
      <c r="T48" s="16">
        <f t="shared" si="28"/>
        <v>28000</v>
      </c>
      <c r="U48" s="16">
        <f t="shared" si="29"/>
        <v>18000</v>
      </c>
      <c r="V48" s="16">
        <f t="shared" si="30"/>
        <v>13</v>
      </c>
      <c r="W48" s="10">
        <f t="shared" si="21"/>
        <v>99999</v>
      </c>
      <c r="X48" s="10">
        <f t="shared" si="22"/>
        <v>18013</v>
      </c>
      <c r="Y48" s="10">
        <f t="shared" si="31"/>
        <v>33</v>
      </c>
      <c r="Z48" s="10">
        <f t="shared" si="32"/>
        <v>18</v>
      </c>
      <c r="AA48" s="10">
        <f t="shared" si="27"/>
        <v>99999.000048</v>
      </c>
      <c r="AB48" s="10">
        <f t="shared" si="27"/>
        <v>18013.000048</v>
      </c>
      <c r="AC48" s="10">
        <f t="shared" si="33"/>
        <v>56</v>
      </c>
      <c r="AD48" s="10">
        <f t="shared" si="34"/>
        <v>18</v>
      </c>
      <c r="AE48" s="10">
        <f t="shared" si="23"/>
        <v>99999.000048</v>
      </c>
      <c r="AF48" s="10">
        <f t="shared" si="24"/>
        <v>18013.000048</v>
      </c>
      <c r="AG48" s="10">
        <f t="shared" si="35"/>
        <v>56</v>
      </c>
      <c r="AH48" s="10">
        <f t="shared" si="36"/>
        <v>18</v>
      </c>
    </row>
    <row r="49" spans="1:34" s="5" customFormat="1" ht="16.5" customHeight="1">
      <c r="A49" s="5">
        <f t="shared" si="12"/>
        <v>29</v>
      </c>
      <c r="B49" s="5">
        <f t="shared" si="13"/>
        <v>999</v>
      </c>
      <c r="C49" s="5">
        <f t="shared" si="0"/>
        <v>29</v>
      </c>
      <c r="D49" s="5">
        <f t="shared" si="14"/>
        <v>999</v>
      </c>
      <c r="E49" s="25">
        <f t="shared" si="15"/>
        <v>28</v>
      </c>
      <c r="F49" s="26">
        <v>43</v>
      </c>
      <c r="G49" s="52">
        <v>38211</v>
      </c>
      <c r="H49" s="59" t="s">
        <v>112</v>
      </c>
      <c r="I49" s="52">
        <v>2004</v>
      </c>
      <c r="J49" s="60" t="s">
        <v>113</v>
      </c>
      <c r="K49" s="29" t="s">
        <v>162</v>
      </c>
      <c r="L49" s="30" t="s">
        <v>162</v>
      </c>
      <c r="M49" s="31">
        <f t="shared" si="1"/>
        <v>0</v>
      </c>
      <c r="N49" s="32" t="str">
        <f t="shared" si="16"/>
        <v>s</v>
      </c>
      <c r="O49" s="9"/>
      <c r="P49" s="15">
        <f t="shared" si="17"/>
        <v>9999</v>
      </c>
      <c r="Q49" s="15">
        <f t="shared" si="18"/>
        <v>9999</v>
      </c>
      <c r="R49" s="15">
        <f t="shared" si="19"/>
        <v>9999</v>
      </c>
      <c r="S49" s="15">
        <f t="shared" si="20"/>
        <v>9999</v>
      </c>
      <c r="T49" s="16">
        <f t="shared" si="28"/>
        <v>28000</v>
      </c>
      <c r="U49" s="16">
        <f t="shared" si="29"/>
        <v>38000</v>
      </c>
      <c r="V49" s="16">
        <f t="shared" si="30"/>
        <v>65</v>
      </c>
      <c r="W49" s="10">
        <f t="shared" si="21"/>
        <v>28065</v>
      </c>
      <c r="X49" s="10">
        <f t="shared" si="22"/>
        <v>99999</v>
      </c>
      <c r="Y49" s="10">
        <f t="shared" si="31"/>
        <v>28</v>
      </c>
      <c r="Z49" s="10">
        <f t="shared" si="32"/>
        <v>41</v>
      </c>
      <c r="AA49" s="10">
        <f t="shared" si="27"/>
        <v>28065.000049</v>
      </c>
      <c r="AB49" s="10">
        <f t="shared" si="27"/>
        <v>99999.000049</v>
      </c>
      <c r="AC49" s="10">
        <f t="shared" si="33"/>
        <v>29</v>
      </c>
      <c r="AD49" s="10">
        <f t="shared" si="34"/>
        <v>59</v>
      </c>
      <c r="AE49" s="10">
        <f t="shared" si="23"/>
        <v>28065.000049</v>
      </c>
      <c r="AF49" s="10">
        <f t="shared" si="24"/>
        <v>99999.000049</v>
      </c>
      <c r="AG49" s="10">
        <f t="shared" si="35"/>
        <v>29</v>
      </c>
      <c r="AH49" s="10">
        <f t="shared" si="36"/>
        <v>59</v>
      </c>
    </row>
    <row r="50" spans="1:34" s="5" customFormat="1" ht="16.5" customHeight="1">
      <c r="A50" s="5">
        <f t="shared" si="12"/>
        <v>999</v>
      </c>
      <c r="B50" s="5">
        <f t="shared" si="13"/>
        <v>28</v>
      </c>
      <c r="C50" s="5">
        <f t="shared" si="0"/>
        <v>999</v>
      </c>
      <c r="D50" s="5">
        <f t="shared" si="14"/>
        <v>28</v>
      </c>
      <c r="E50" s="41">
        <f t="shared" si="15"/>
        <v>28</v>
      </c>
      <c r="F50" s="42">
        <v>44</v>
      </c>
      <c r="G50" s="53">
        <v>60781</v>
      </c>
      <c r="H50" s="54" t="s">
        <v>114</v>
      </c>
      <c r="I50" s="53">
        <v>2000</v>
      </c>
      <c r="J50" s="58" t="s">
        <v>44</v>
      </c>
      <c r="K50" s="47">
        <v>20.11</v>
      </c>
      <c r="L50" s="45">
        <v>26.48</v>
      </c>
      <c r="M50" s="46">
        <f t="shared" si="1"/>
        <v>20.11</v>
      </c>
      <c r="N50" s="48" t="str">
        <f t="shared" si="16"/>
        <v>m</v>
      </c>
      <c r="O50" s="9"/>
      <c r="P50" s="15">
        <f t="shared" si="17"/>
        <v>20.11</v>
      </c>
      <c r="Q50" s="15">
        <f t="shared" si="18"/>
        <v>46.59</v>
      </c>
      <c r="R50" s="15">
        <f t="shared" si="19"/>
        <v>9999</v>
      </c>
      <c r="S50" s="15">
        <f t="shared" si="20"/>
        <v>20.11</v>
      </c>
      <c r="T50" s="16">
        <f t="shared" si="28"/>
        <v>28000</v>
      </c>
      <c r="U50" s="16">
        <f t="shared" si="29"/>
        <v>28000</v>
      </c>
      <c r="V50" s="16">
        <f t="shared" si="30"/>
        <v>29</v>
      </c>
      <c r="W50" s="10">
        <f t="shared" si="21"/>
        <v>99999</v>
      </c>
      <c r="X50" s="10">
        <f t="shared" si="22"/>
        <v>28029</v>
      </c>
      <c r="Y50" s="10">
        <f t="shared" si="31"/>
        <v>33</v>
      </c>
      <c r="Z50" s="10">
        <f t="shared" si="32"/>
        <v>28</v>
      </c>
      <c r="AA50" s="10">
        <f t="shared" si="27"/>
        <v>99999.00005</v>
      </c>
      <c r="AB50" s="10">
        <f t="shared" si="27"/>
        <v>28029.00005</v>
      </c>
      <c r="AC50" s="10">
        <f t="shared" si="33"/>
        <v>57</v>
      </c>
      <c r="AD50" s="10">
        <f t="shared" si="34"/>
        <v>28</v>
      </c>
      <c r="AE50" s="10">
        <f t="shared" si="23"/>
        <v>99999.00005</v>
      </c>
      <c r="AF50" s="10">
        <f t="shared" si="24"/>
        <v>28029.00005</v>
      </c>
      <c r="AG50" s="10">
        <f t="shared" si="35"/>
        <v>57</v>
      </c>
      <c r="AH50" s="10">
        <f t="shared" si="36"/>
        <v>28</v>
      </c>
    </row>
    <row r="51" spans="1:34" s="5" customFormat="1" ht="16.5" customHeight="1" thickBot="1">
      <c r="A51" s="5">
        <f t="shared" si="12"/>
        <v>17</v>
      </c>
      <c r="B51" s="5">
        <f t="shared" si="13"/>
        <v>999</v>
      </c>
      <c r="C51" s="5">
        <f t="shared" si="0"/>
        <v>17</v>
      </c>
      <c r="D51" s="5">
        <f t="shared" si="14"/>
        <v>999</v>
      </c>
      <c r="E51" s="33">
        <f t="shared" si="15"/>
        <v>16</v>
      </c>
      <c r="F51" s="34">
        <v>45</v>
      </c>
      <c r="G51" s="61">
        <v>42741</v>
      </c>
      <c r="H51" s="62" t="s">
        <v>115</v>
      </c>
      <c r="I51" s="61">
        <v>2003</v>
      </c>
      <c r="J51" s="63" t="s">
        <v>46</v>
      </c>
      <c r="K51" s="37">
        <v>18.43</v>
      </c>
      <c r="L51" s="38" t="s">
        <v>163</v>
      </c>
      <c r="M51" s="39">
        <f t="shared" si="1"/>
        <v>18.43</v>
      </c>
      <c r="N51" s="40" t="str">
        <f t="shared" si="16"/>
        <v>s</v>
      </c>
      <c r="O51" s="9"/>
      <c r="P51" s="15">
        <f t="shared" si="17"/>
        <v>18.43</v>
      </c>
      <c r="Q51" s="15">
        <f t="shared" si="18"/>
        <v>518.43</v>
      </c>
      <c r="R51" s="15">
        <f t="shared" si="19"/>
        <v>18.43</v>
      </c>
      <c r="S51" s="15">
        <f t="shared" si="20"/>
        <v>9999</v>
      </c>
      <c r="T51" s="16">
        <f t="shared" si="28"/>
        <v>16000</v>
      </c>
      <c r="U51" s="16">
        <f t="shared" si="29"/>
        <v>38000</v>
      </c>
      <c r="V51" s="16">
        <f t="shared" si="30"/>
        <v>50</v>
      </c>
      <c r="W51" s="10">
        <f t="shared" si="21"/>
        <v>16050</v>
      </c>
      <c r="X51" s="10">
        <f t="shared" si="22"/>
        <v>99999</v>
      </c>
      <c r="Y51" s="10">
        <f t="shared" si="31"/>
        <v>16</v>
      </c>
      <c r="Z51" s="10">
        <f t="shared" si="32"/>
        <v>41</v>
      </c>
      <c r="AA51" s="10">
        <f t="shared" si="27"/>
        <v>16050.000051</v>
      </c>
      <c r="AB51" s="10">
        <f t="shared" si="27"/>
        <v>99999.000051</v>
      </c>
      <c r="AC51" s="10">
        <f t="shared" si="33"/>
        <v>17</v>
      </c>
      <c r="AD51" s="10">
        <f t="shared" si="34"/>
        <v>60</v>
      </c>
      <c r="AE51" s="10">
        <f t="shared" si="23"/>
        <v>16050.000051</v>
      </c>
      <c r="AF51" s="10">
        <f t="shared" si="24"/>
        <v>99999.000051</v>
      </c>
      <c r="AG51" s="10">
        <f t="shared" si="35"/>
        <v>17</v>
      </c>
      <c r="AH51" s="10">
        <f t="shared" si="36"/>
        <v>60</v>
      </c>
    </row>
    <row r="52" spans="1:34" s="5" customFormat="1" ht="16.5" customHeight="1">
      <c r="A52" s="5">
        <f t="shared" si="12"/>
        <v>999</v>
      </c>
      <c r="B52" s="5">
        <f t="shared" si="13"/>
        <v>37</v>
      </c>
      <c r="C52" s="5">
        <f t="shared" si="0"/>
        <v>999</v>
      </c>
      <c r="D52" s="5">
        <f t="shared" si="14"/>
        <v>37</v>
      </c>
      <c r="E52" s="64">
        <f t="shared" si="15"/>
        <v>37</v>
      </c>
      <c r="F52" s="65">
        <v>46</v>
      </c>
      <c r="G52" s="66">
        <v>56051</v>
      </c>
      <c r="H52" s="67" t="s">
        <v>116</v>
      </c>
      <c r="I52" s="66">
        <v>2002</v>
      </c>
      <c r="J52" s="68" t="s">
        <v>48</v>
      </c>
      <c r="K52" s="69" t="s">
        <v>163</v>
      </c>
      <c r="L52" s="70" t="s">
        <v>163</v>
      </c>
      <c r="M52" s="71" t="str">
        <f t="shared" si="1"/>
        <v>NP</v>
      </c>
      <c r="N52" s="72" t="str">
        <f t="shared" si="16"/>
        <v>m</v>
      </c>
      <c r="O52" s="9"/>
      <c r="P52" s="15">
        <f t="shared" si="17"/>
        <v>999</v>
      </c>
      <c r="Q52" s="15">
        <f t="shared" si="18"/>
        <v>999</v>
      </c>
      <c r="R52" s="15">
        <f t="shared" si="19"/>
        <v>9999</v>
      </c>
      <c r="S52" s="15">
        <f t="shared" si="20"/>
        <v>999</v>
      </c>
      <c r="T52" s="16">
        <f t="shared" si="28"/>
        <v>28000</v>
      </c>
      <c r="U52" s="16">
        <f t="shared" si="29"/>
        <v>37000</v>
      </c>
      <c r="V52" s="16">
        <f t="shared" si="30"/>
        <v>64</v>
      </c>
      <c r="W52" s="10">
        <f t="shared" si="21"/>
        <v>99999</v>
      </c>
      <c r="X52" s="10">
        <f t="shared" si="22"/>
        <v>37064</v>
      </c>
      <c r="Y52" s="10">
        <f t="shared" si="31"/>
        <v>33</v>
      </c>
      <c r="Z52" s="10">
        <f t="shared" si="32"/>
        <v>37</v>
      </c>
      <c r="AA52" s="10">
        <f t="shared" si="27"/>
        <v>99999.000052</v>
      </c>
      <c r="AB52" s="10">
        <f t="shared" si="27"/>
        <v>37064.000052</v>
      </c>
      <c r="AC52" s="10">
        <f t="shared" si="33"/>
        <v>58</v>
      </c>
      <c r="AD52" s="10">
        <f t="shared" si="34"/>
        <v>37</v>
      </c>
      <c r="AE52" s="10">
        <f t="shared" si="23"/>
        <v>99999.000052</v>
      </c>
      <c r="AF52" s="10">
        <f t="shared" si="24"/>
        <v>37064.000052</v>
      </c>
      <c r="AG52" s="10">
        <f t="shared" si="35"/>
        <v>58</v>
      </c>
      <c r="AH52" s="10">
        <f t="shared" si="36"/>
        <v>37</v>
      </c>
    </row>
    <row r="53" spans="1:34" s="5" customFormat="1" ht="16.5" customHeight="1">
      <c r="A53" s="5">
        <f t="shared" si="12"/>
        <v>999</v>
      </c>
      <c r="B53" s="5">
        <f t="shared" si="13"/>
        <v>31</v>
      </c>
      <c r="C53" s="5">
        <f t="shared" si="0"/>
        <v>999</v>
      </c>
      <c r="D53" s="5">
        <f t="shared" si="14"/>
        <v>31</v>
      </c>
      <c r="E53" s="73">
        <f t="shared" si="15"/>
        <v>31</v>
      </c>
      <c r="F53" s="74">
        <v>47</v>
      </c>
      <c r="G53" s="75">
        <v>55511</v>
      </c>
      <c r="H53" s="76" t="s">
        <v>117</v>
      </c>
      <c r="I53" s="75">
        <v>2002</v>
      </c>
      <c r="J53" s="77" t="s">
        <v>69</v>
      </c>
      <c r="K53" s="78">
        <v>21.67</v>
      </c>
      <c r="L53" s="79">
        <v>24.15</v>
      </c>
      <c r="M53" s="80">
        <f t="shared" si="1"/>
        <v>21.67</v>
      </c>
      <c r="N53" s="81" t="str">
        <f t="shared" si="16"/>
        <v>m</v>
      </c>
      <c r="O53" s="9"/>
      <c r="P53" s="15">
        <f t="shared" si="17"/>
        <v>21.67</v>
      </c>
      <c r="Q53" s="15">
        <f t="shared" si="18"/>
        <v>45.82</v>
      </c>
      <c r="R53" s="15">
        <f t="shared" si="19"/>
        <v>9999</v>
      </c>
      <c r="S53" s="15">
        <f t="shared" si="20"/>
        <v>21.67</v>
      </c>
      <c r="T53" s="16">
        <f t="shared" si="28"/>
        <v>28000</v>
      </c>
      <c r="U53" s="16">
        <f t="shared" si="29"/>
        <v>31000</v>
      </c>
      <c r="V53" s="16">
        <f t="shared" si="30"/>
        <v>28</v>
      </c>
      <c r="W53" s="10">
        <f t="shared" si="21"/>
        <v>99999</v>
      </c>
      <c r="X53" s="10">
        <f t="shared" si="22"/>
        <v>31028</v>
      </c>
      <c r="Y53" s="10">
        <f t="shared" si="31"/>
        <v>33</v>
      </c>
      <c r="Z53" s="10">
        <f t="shared" si="32"/>
        <v>31</v>
      </c>
      <c r="AA53" s="10">
        <f t="shared" si="27"/>
        <v>99999.000053</v>
      </c>
      <c r="AB53" s="10">
        <f t="shared" si="27"/>
        <v>31028.000053</v>
      </c>
      <c r="AC53" s="10">
        <f t="shared" si="33"/>
        <v>59</v>
      </c>
      <c r="AD53" s="10">
        <f t="shared" si="34"/>
        <v>31</v>
      </c>
      <c r="AE53" s="10">
        <f t="shared" si="23"/>
        <v>99999.000053</v>
      </c>
      <c r="AF53" s="10">
        <f t="shared" si="24"/>
        <v>31028.000053</v>
      </c>
      <c r="AG53" s="10">
        <f t="shared" si="35"/>
        <v>59</v>
      </c>
      <c r="AH53" s="10">
        <f t="shared" si="36"/>
        <v>31</v>
      </c>
    </row>
    <row r="54" spans="1:34" s="5" customFormat="1" ht="16.5" customHeight="1" thickBot="1">
      <c r="A54" s="5">
        <f t="shared" si="12"/>
        <v>999</v>
      </c>
      <c r="B54" s="5">
        <f t="shared" si="13"/>
        <v>19</v>
      </c>
      <c r="C54" s="5">
        <f t="shared" si="0"/>
        <v>999</v>
      </c>
      <c r="D54" s="5">
        <f t="shared" si="14"/>
        <v>19</v>
      </c>
      <c r="E54" s="82">
        <f t="shared" si="15"/>
        <v>19</v>
      </c>
      <c r="F54" s="83">
        <v>48</v>
      </c>
      <c r="G54" s="84">
        <v>39741</v>
      </c>
      <c r="H54" s="85" t="s">
        <v>118</v>
      </c>
      <c r="I54" s="84">
        <v>1999</v>
      </c>
      <c r="J54" s="86" t="s">
        <v>88</v>
      </c>
      <c r="K54" s="87">
        <v>18.21</v>
      </c>
      <c r="L54" s="88">
        <v>40.47</v>
      </c>
      <c r="M54" s="89">
        <f t="shared" si="1"/>
        <v>18.21</v>
      </c>
      <c r="N54" s="90" t="str">
        <f t="shared" si="16"/>
        <v>m</v>
      </c>
      <c r="O54" s="9"/>
      <c r="P54" s="15">
        <f t="shared" si="17"/>
        <v>18.21</v>
      </c>
      <c r="Q54" s="15">
        <f t="shared" si="18"/>
        <v>58.68</v>
      </c>
      <c r="R54" s="15">
        <f t="shared" si="19"/>
        <v>9999</v>
      </c>
      <c r="S54" s="15">
        <f t="shared" si="20"/>
        <v>18.21</v>
      </c>
      <c r="T54" s="16">
        <f t="shared" si="28"/>
        <v>28000</v>
      </c>
      <c r="U54" s="16">
        <f t="shared" si="29"/>
        <v>19000</v>
      </c>
      <c r="V54" s="16">
        <f t="shared" si="30"/>
        <v>34</v>
      </c>
      <c r="W54" s="10">
        <f t="shared" si="21"/>
        <v>99999</v>
      </c>
      <c r="X54" s="10">
        <f t="shared" si="22"/>
        <v>19034</v>
      </c>
      <c r="Y54" s="10">
        <f t="shared" si="31"/>
        <v>33</v>
      </c>
      <c r="Z54" s="10">
        <f t="shared" si="32"/>
        <v>19</v>
      </c>
      <c r="AA54" s="10">
        <f t="shared" si="27"/>
        <v>99999.000054</v>
      </c>
      <c r="AB54" s="10">
        <f t="shared" si="27"/>
        <v>19034.000054</v>
      </c>
      <c r="AC54" s="10">
        <f t="shared" si="33"/>
        <v>60</v>
      </c>
      <c r="AD54" s="10">
        <f t="shared" si="34"/>
        <v>19</v>
      </c>
      <c r="AE54" s="10">
        <f t="shared" si="23"/>
        <v>99999.000054</v>
      </c>
      <c r="AF54" s="10">
        <f t="shared" si="24"/>
        <v>19034.000054</v>
      </c>
      <c r="AG54" s="10">
        <f t="shared" si="35"/>
        <v>60</v>
      </c>
      <c r="AH54" s="10">
        <f t="shared" si="36"/>
        <v>19</v>
      </c>
    </row>
    <row r="55" spans="1:34" s="5" customFormat="1" ht="16.5" customHeight="1">
      <c r="A55" s="5">
        <f t="shared" si="12"/>
        <v>999</v>
      </c>
      <c r="B55" s="5">
        <f t="shared" si="13"/>
        <v>4</v>
      </c>
      <c r="C55" s="5">
        <f t="shared" si="0"/>
        <v>999</v>
      </c>
      <c r="D55" s="5">
        <f t="shared" si="14"/>
        <v>4</v>
      </c>
      <c r="E55" s="25">
        <f t="shared" si="15"/>
        <v>4</v>
      </c>
      <c r="F55" s="26">
        <v>49</v>
      </c>
      <c r="G55" s="52">
        <v>10161</v>
      </c>
      <c r="H55" s="59" t="s">
        <v>119</v>
      </c>
      <c r="I55" s="52">
        <v>1995</v>
      </c>
      <c r="J55" s="60" t="s">
        <v>120</v>
      </c>
      <c r="K55" s="29" t="s">
        <v>163</v>
      </c>
      <c r="L55" s="30">
        <v>16.4</v>
      </c>
      <c r="M55" s="31">
        <f t="shared" si="1"/>
        <v>16.4</v>
      </c>
      <c r="N55" s="32" t="str">
        <f t="shared" si="16"/>
        <v>m</v>
      </c>
      <c r="O55" s="9"/>
      <c r="P55" s="15">
        <f t="shared" si="17"/>
        <v>16.4</v>
      </c>
      <c r="Q55" s="15">
        <f t="shared" si="18"/>
        <v>516.4</v>
      </c>
      <c r="R55" s="15">
        <f t="shared" si="19"/>
        <v>9999</v>
      </c>
      <c r="S55" s="15">
        <f t="shared" si="20"/>
        <v>16.4</v>
      </c>
      <c r="T55" s="16">
        <f t="shared" si="28"/>
        <v>28000</v>
      </c>
      <c r="U55" s="16">
        <f t="shared" si="29"/>
        <v>4000</v>
      </c>
      <c r="V55" s="16">
        <f t="shared" si="30"/>
        <v>36</v>
      </c>
      <c r="W55" s="10">
        <f t="shared" si="21"/>
        <v>99999</v>
      </c>
      <c r="X55" s="10">
        <f t="shared" si="22"/>
        <v>4036</v>
      </c>
      <c r="Y55" s="10">
        <f t="shared" si="31"/>
        <v>33</v>
      </c>
      <c r="Z55" s="10">
        <f t="shared" si="32"/>
        <v>4</v>
      </c>
      <c r="AA55" s="10">
        <f t="shared" si="27"/>
        <v>99999.000055</v>
      </c>
      <c r="AB55" s="10">
        <f t="shared" si="27"/>
        <v>4036.000055</v>
      </c>
      <c r="AC55" s="10">
        <f t="shared" si="33"/>
        <v>61</v>
      </c>
      <c r="AD55" s="10">
        <f t="shared" si="34"/>
        <v>4</v>
      </c>
      <c r="AE55" s="10">
        <f t="shared" si="23"/>
        <v>99999.000055</v>
      </c>
      <c r="AF55" s="10">
        <f t="shared" si="24"/>
        <v>4036.000055</v>
      </c>
      <c r="AG55" s="10">
        <f t="shared" si="35"/>
        <v>61</v>
      </c>
      <c r="AH55" s="10">
        <f t="shared" si="36"/>
        <v>4</v>
      </c>
    </row>
    <row r="56" spans="1:34" s="5" customFormat="1" ht="16.5" customHeight="1">
      <c r="A56" s="5">
        <f t="shared" si="12"/>
        <v>999</v>
      </c>
      <c r="B56" s="5">
        <f t="shared" si="13"/>
        <v>17</v>
      </c>
      <c r="C56" s="5">
        <f t="shared" si="0"/>
        <v>999</v>
      </c>
      <c r="D56" s="5">
        <f t="shared" si="14"/>
        <v>17</v>
      </c>
      <c r="E56" s="41">
        <f t="shared" si="15"/>
        <v>17</v>
      </c>
      <c r="F56" s="42">
        <v>50</v>
      </c>
      <c r="G56" s="53">
        <v>55681</v>
      </c>
      <c r="H56" s="54" t="s">
        <v>121</v>
      </c>
      <c r="I56" s="53">
        <v>2002</v>
      </c>
      <c r="J56" s="58" t="s">
        <v>92</v>
      </c>
      <c r="K56" s="47">
        <v>23.12</v>
      </c>
      <c r="L56" s="45">
        <v>18.06</v>
      </c>
      <c r="M56" s="46">
        <f t="shared" si="1"/>
        <v>18.06</v>
      </c>
      <c r="N56" s="48" t="str">
        <f t="shared" si="16"/>
        <v>m</v>
      </c>
      <c r="O56" s="9"/>
      <c r="P56" s="15">
        <f t="shared" si="17"/>
        <v>18.06</v>
      </c>
      <c r="Q56" s="15">
        <f t="shared" si="18"/>
        <v>41.18</v>
      </c>
      <c r="R56" s="15">
        <f t="shared" si="19"/>
        <v>9999</v>
      </c>
      <c r="S56" s="15">
        <f t="shared" si="20"/>
        <v>18.06</v>
      </c>
      <c r="T56" s="16">
        <f t="shared" si="28"/>
        <v>28000</v>
      </c>
      <c r="U56" s="16">
        <f t="shared" si="29"/>
        <v>17000</v>
      </c>
      <c r="V56" s="16">
        <f t="shared" si="30"/>
        <v>23</v>
      </c>
      <c r="W56" s="10">
        <f t="shared" si="21"/>
        <v>99999</v>
      </c>
      <c r="X56" s="10">
        <f t="shared" si="22"/>
        <v>17023</v>
      </c>
      <c r="Y56" s="10">
        <f t="shared" si="31"/>
        <v>33</v>
      </c>
      <c r="Z56" s="10">
        <f t="shared" si="32"/>
        <v>17</v>
      </c>
      <c r="AA56" s="10">
        <f t="shared" si="27"/>
        <v>99999.000056</v>
      </c>
      <c r="AB56" s="10">
        <f t="shared" si="27"/>
        <v>17023.000056</v>
      </c>
      <c r="AC56" s="10">
        <f t="shared" si="33"/>
        <v>62</v>
      </c>
      <c r="AD56" s="10">
        <f t="shared" si="34"/>
        <v>17</v>
      </c>
      <c r="AE56" s="10">
        <f t="shared" si="23"/>
        <v>99999.000056</v>
      </c>
      <c r="AF56" s="10">
        <f t="shared" si="24"/>
        <v>17023.000056</v>
      </c>
      <c r="AG56" s="10">
        <f t="shared" si="35"/>
        <v>62</v>
      </c>
      <c r="AH56" s="10">
        <f t="shared" si="36"/>
        <v>17</v>
      </c>
    </row>
    <row r="57" spans="1:34" s="5" customFormat="1" ht="16.5" customHeight="1" thickBot="1">
      <c r="A57" s="5">
        <f t="shared" si="12"/>
        <v>999</v>
      </c>
      <c r="B57" s="5">
        <f t="shared" si="13"/>
        <v>2</v>
      </c>
      <c r="C57" s="5">
        <f t="shared" si="0"/>
        <v>999</v>
      </c>
      <c r="D57" s="5">
        <f t="shared" si="14"/>
        <v>2</v>
      </c>
      <c r="E57" s="33">
        <f t="shared" si="15"/>
        <v>2</v>
      </c>
      <c r="F57" s="34">
        <v>51</v>
      </c>
      <c r="G57" s="61">
        <v>40231</v>
      </c>
      <c r="H57" s="62" t="s">
        <v>122</v>
      </c>
      <c r="I57" s="61">
        <v>1997</v>
      </c>
      <c r="J57" s="63" t="s">
        <v>94</v>
      </c>
      <c r="K57" s="37">
        <v>16.67</v>
      </c>
      <c r="L57" s="38">
        <v>16.23</v>
      </c>
      <c r="M57" s="39">
        <f t="shared" si="1"/>
        <v>16.23</v>
      </c>
      <c r="N57" s="40" t="str">
        <f t="shared" si="16"/>
        <v>m</v>
      </c>
      <c r="O57" s="9"/>
      <c r="P57" s="15">
        <f t="shared" si="17"/>
        <v>16.23</v>
      </c>
      <c r="Q57" s="15">
        <f t="shared" si="18"/>
        <v>32.900000000000006</v>
      </c>
      <c r="R57" s="15">
        <f t="shared" si="19"/>
        <v>9999</v>
      </c>
      <c r="S57" s="15">
        <f t="shared" si="20"/>
        <v>16.23</v>
      </c>
      <c r="T57" s="16">
        <f t="shared" si="28"/>
        <v>28000</v>
      </c>
      <c r="U57" s="16">
        <f t="shared" si="29"/>
        <v>2000</v>
      </c>
      <c r="V57" s="16">
        <f t="shared" si="30"/>
        <v>2</v>
      </c>
      <c r="W57" s="10">
        <f t="shared" si="21"/>
        <v>99999</v>
      </c>
      <c r="X57" s="10">
        <f t="shared" si="22"/>
        <v>2002</v>
      </c>
      <c r="Y57" s="10">
        <f t="shared" si="31"/>
        <v>33</v>
      </c>
      <c r="Z57" s="10">
        <f t="shared" si="32"/>
        <v>2</v>
      </c>
      <c r="AA57" s="10">
        <f t="shared" si="27"/>
        <v>99999.000057</v>
      </c>
      <c r="AB57" s="10">
        <f t="shared" si="27"/>
        <v>2002.000057</v>
      </c>
      <c r="AC57" s="10">
        <f t="shared" si="33"/>
        <v>63</v>
      </c>
      <c r="AD57" s="10">
        <f t="shared" si="34"/>
        <v>2</v>
      </c>
      <c r="AE57" s="10">
        <f t="shared" si="23"/>
        <v>99999.000057</v>
      </c>
      <c r="AF57" s="10">
        <f t="shared" si="24"/>
        <v>2002.000057</v>
      </c>
      <c r="AG57" s="10">
        <f t="shared" si="35"/>
        <v>63</v>
      </c>
      <c r="AH57" s="10">
        <f t="shared" si="36"/>
        <v>2</v>
      </c>
    </row>
    <row r="58" spans="1:34" s="5" customFormat="1" ht="16.5" customHeight="1">
      <c r="A58" s="5">
        <f t="shared" si="12"/>
        <v>30</v>
      </c>
      <c r="B58" s="5">
        <f t="shared" si="13"/>
        <v>999</v>
      </c>
      <c r="C58" s="5">
        <f t="shared" si="0"/>
        <v>30</v>
      </c>
      <c r="D58" s="5">
        <f t="shared" si="14"/>
        <v>999</v>
      </c>
      <c r="E58" s="64">
        <f t="shared" si="15"/>
        <v>28</v>
      </c>
      <c r="F58" s="65">
        <v>52</v>
      </c>
      <c r="G58" s="66">
        <v>42171</v>
      </c>
      <c r="H58" s="67" t="s">
        <v>123</v>
      </c>
      <c r="I58" s="66">
        <v>2003</v>
      </c>
      <c r="J58" s="68" t="s">
        <v>124</v>
      </c>
      <c r="K58" s="69" t="s">
        <v>162</v>
      </c>
      <c r="L58" s="70" t="s">
        <v>162</v>
      </c>
      <c r="M58" s="71">
        <f t="shared" si="1"/>
        <v>0</v>
      </c>
      <c r="N58" s="72" t="str">
        <f t="shared" si="16"/>
        <v>s</v>
      </c>
      <c r="O58" s="9"/>
      <c r="P58" s="15">
        <f t="shared" si="17"/>
        <v>9999</v>
      </c>
      <c r="Q58" s="15">
        <f t="shared" si="18"/>
        <v>9999</v>
      </c>
      <c r="R58" s="15">
        <f t="shared" si="19"/>
        <v>9999</v>
      </c>
      <c r="S58" s="15">
        <f t="shared" si="20"/>
        <v>9999</v>
      </c>
      <c r="T58" s="16">
        <f t="shared" si="28"/>
        <v>28000</v>
      </c>
      <c r="U58" s="16">
        <f t="shared" si="29"/>
        <v>38000</v>
      </c>
      <c r="V58" s="16">
        <f t="shared" si="30"/>
        <v>65</v>
      </c>
      <c r="W58" s="10">
        <f t="shared" si="21"/>
        <v>28065</v>
      </c>
      <c r="X58" s="10">
        <f t="shared" si="22"/>
        <v>99999</v>
      </c>
      <c r="Y58" s="10">
        <f t="shared" si="31"/>
        <v>28</v>
      </c>
      <c r="Z58" s="10">
        <f t="shared" si="32"/>
        <v>41</v>
      </c>
      <c r="AA58" s="10">
        <f t="shared" si="27"/>
        <v>28065.000058</v>
      </c>
      <c r="AB58" s="10">
        <f t="shared" si="27"/>
        <v>99999.000058</v>
      </c>
      <c r="AC58" s="10">
        <f t="shared" si="33"/>
        <v>30</v>
      </c>
      <c r="AD58" s="10">
        <f t="shared" si="34"/>
        <v>61</v>
      </c>
      <c r="AE58" s="10">
        <f t="shared" si="23"/>
        <v>28065.000058</v>
      </c>
      <c r="AF58" s="10">
        <f t="shared" si="24"/>
        <v>99999.000058</v>
      </c>
      <c r="AG58" s="10">
        <f t="shared" si="35"/>
        <v>30</v>
      </c>
      <c r="AH58" s="10">
        <f t="shared" si="36"/>
        <v>61</v>
      </c>
    </row>
    <row r="59" spans="1:34" s="5" customFormat="1" ht="16.5" customHeight="1">
      <c r="A59" s="5">
        <f t="shared" si="12"/>
        <v>999</v>
      </c>
      <c r="B59" s="5">
        <f t="shared" si="13"/>
        <v>40</v>
      </c>
      <c r="C59" s="5">
        <f t="shared" si="0"/>
        <v>999</v>
      </c>
      <c r="D59" s="5">
        <f t="shared" si="14"/>
        <v>40</v>
      </c>
      <c r="E59" s="73">
        <f t="shared" si="15"/>
        <v>38</v>
      </c>
      <c r="F59" s="74">
        <v>53</v>
      </c>
      <c r="G59" s="75">
        <v>54581</v>
      </c>
      <c r="H59" s="76" t="s">
        <v>125</v>
      </c>
      <c r="I59" s="75">
        <v>2001</v>
      </c>
      <c r="J59" s="77" t="s">
        <v>126</v>
      </c>
      <c r="K59" s="78" t="s">
        <v>162</v>
      </c>
      <c r="L59" s="79" t="s">
        <v>162</v>
      </c>
      <c r="M59" s="80">
        <f t="shared" si="1"/>
        <v>0</v>
      </c>
      <c r="N59" s="81" t="str">
        <f t="shared" si="16"/>
        <v>m</v>
      </c>
      <c r="O59" s="9"/>
      <c r="P59" s="15">
        <f t="shared" si="17"/>
        <v>9999</v>
      </c>
      <c r="Q59" s="15">
        <f t="shared" si="18"/>
        <v>9999</v>
      </c>
      <c r="R59" s="15">
        <f t="shared" si="19"/>
        <v>9999</v>
      </c>
      <c r="S59" s="15">
        <f t="shared" si="20"/>
        <v>9999</v>
      </c>
      <c r="T59" s="16">
        <f t="shared" si="28"/>
        <v>28000</v>
      </c>
      <c r="U59" s="16">
        <f t="shared" si="29"/>
        <v>38000</v>
      </c>
      <c r="V59" s="16">
        <f t="shared" si="30"/>
        <v>65</v>
      </c>
      <c r="W59" s="10">
        <f t="shared" si="21"/>
        <v>99999</v>
      </c>
      <c r="X59" s="10">
        <f t="shared" si="22"/>
        <v>38065</v>
      </c>
      <c r="Y59" s="10">
        <f t="shared" si="31"/>
        <v>33</v>
      </c>
      <c r="Z59" s="10">
        <f t="shared" si="32"/>
        <v>38</v>
      </c>
      <c r="AA59" s="10">
        <f t="shared" si="27"/>
        <v>99999.000059</v>
      </c>
      <c r="AB59" s="10">
        <f t="shared" si="27"/>
        <v>38065.000059</v>
      </c>
      <c r="AC59" s="10">
        <f t="shared" si="33"/>
        <v>64</v>
      </c>
      <c r="AD59" s="10">
        <f t="shared" si="34"/>
        <v>40</v>
      </c>
      <c r="AE59" s="10">
        <f t="shared" si="23"/>
        <v>99999.000059</v>
      </c>
      <c r="AF59" s="10">
        <f t="shared" si="24"/>
        <v>38065.000059</v>
      </c>
      <c r="AG59" s="10">
        <f t="shared" si="35"/>
        <v>64</v>
      </c>
      <c r="AH59" s="10">
        <f t="shared" si="36"/>
        <v>40</v>
      </c>
    </row>
    <row r="60" spans="1:34" s="5" customFormat="1" ht="16.5" customHeight="1" thickBot="1">
      <c r="A60" s="5">
        <f t="shared" si="12"/>
        <v>31</v>
      </c>
      <c r="B60" s="5">
        <f t="shared" si="13"/>
        <v>999</v>
      </c>
      <c r="C60" s="5">
        <f t="shared" si="0"/>
        <v>31</v>
      </c>
      <c r="D60" s="5">
        <f t="shared" si="14"/>
        <v>999</v>
      </c>
      <c r="E60" s="82">
        <f t="shared" si="15"/>
        <v>28</v>
      </c>
      <c r="F60" s="83">
        <v>54</v>
      </c>
      <c r="G60" s="84">
        <v>68171</v>
      </c>
      <c r="H60" s="85" t="s">
        <v>127</v>
      </c>
      <c r="I60" s="84">
        <v>2003</v>
      </c>
      <c r="J60" s="86" t="s">
        <v>64</v>
      </c>
      <c r="K60" s="87" t="s">
        <v>162</v>
      </c>
      <c r="L60" s="88" t="s">
        <v>162</v>
      </c>
      <c r="M60" s="89">
        <f t="shared" si="1"/>
        <v>0</v>
      </c>
      <c r="N60" s="90" t="str">
        <f t="shared" si="16"/>
        <v>s</v>
      </c>
      <c r="O60" s="9"/>
      <c r="P60" s="15">
        <f t="shared" si="17"/>
        <v>9999</v>
      </c>
      <c r="Q60" s="15">
        <f t="shared" si="18"/>
        <v>9999</v>
      </c>
      <c r="R60" s="15">
        <f t="shared" si="19"/>
        <v>9999</v>
      </c>
      <c r="S60" s="15">
        <f t="shared" si="20"/>
        <v>9999</v>
      </c>
      <c r="T60" s="16">
        <f t="shared" si="28"/>
        <v>28000</v>
      </c>
      <c r="U60" s="16">
        <f t="shared" si="29"/>
        <v>38000</v>
      </c>
      <c r="V60" s="16">
        <f t="shared" si="30"/>
        <v>65</v>
      </c>
      <c r="W60" s="10">
        <f t="shared" si="21"/>
        <v>28065</v>
      </c>
      <c r="X60" s="10">
        <f t="shared" si="22"/>
        <v>99999</v>
      </c>
      <c r="Y60" s="10">
        <f t="shared" si="31"/>
        <v>28</v>
      </c>
      <c r="Z60" s="10">
        <f t="shared" si="32"/>
        <v>41</v>
      </c>
      <c r="AA60" s="10">
        <f t="shared" si="27"/>
        <v>28065.00006</v>
      </c>
      <c r="AB60" s="10">
        <f t="shared" si="27"/>
        <v>99999.00006</v>
      </c>
      <c r="AC60" s="10">
        <f t="shared" si="33"/>
        <v>31</v>
      </c>
      <c r="AD60" s="10">
        <f t="shared" si="34"/>
        <v>62</v>
      </c>
      <c r="AE60" s="10">
        <f t="shared" si="23"/>
        <v>28065.00006</v>
      </c>
      <c r="AF60" s="10">
        <f t="shared" si="24"/>
        <v>99999.00006</v>
      </c>
      <c r="AG60" s="10">
        <f t="shared" si="35"/>
        <v>31</v>
      </c>
      <c r="AH60" s="10">
        <f t="shared" si="36"/>
        <v>62</v>
      </c>
    </row>
    <row r="61" spans="1:34" s="5" customFormat="1" ht="16.5" customHeight="1">
      <c r="A61" s="5">
        <f t="shared" si="12"/>
        <v>26</v>
      </c>
      <c r="B61" s="5">
        <f t="shared" si="13"/>
        <v>999</v>
      </c>
      <c r="C61" s="5">
        <f t="shared" si="0"/>
        <v>26</v>
      </c>
      <c r="D61" s="5">
        <f t="shared" si="14"/>
        <v>999</v>
      </c>
      <c r="E61" s="25">
        <f t="shared" si="15"/>
        <v>26</v>
      </c>
      <c r="F61" s="26">
        <v>55</v>
      </c>
      <c r="G61" s="52">
        <v>52281</v>
      </c>
      <c r="H61" s="59" t="s">
        <v>128</v>
      </c>
      <c r="I61" s="52">
        <v>2003</v>
      </c>
      <c r="J61" s="60" t="s">
        <v>66</v>
      </c>
      <c r="K61" s="29">
        <v>22.03</v>
      </c>
      <c r="L61" s="30">
        <v>26.09</v>
      </c>
      <c r="M61" s="31">
        <f t="shared" si="1"/>
        <v>22.03</v>
      </c>
      <c r="N61" s="32" t="str">
        <f t="shared" si="16"/>
        <v>s</v>
      </c>
      <c r="O61" s="9"/>
      <c r="P61" s="15">
        <f t="shared" si="17"/>
        <v>22.03</v>
      </c>
      <c r="Q61" s="15">
        <f t="shared" si="18"/>
        <v>48.120000000000005</v>
      </c>
      <c r="R61" s="15">
        <f t="shared" si="19"/>
        <v>22.03</v>
      </c>
      <c r="S61" s="15">
        <f t="shared" si="20"/>
        <v>9999</v>
      </c>
      <c r="T61" s="16">
        <f t="shared" si="28"/>
        <v>26000</v>
      </c>
      <c r="U61" s="16">
        <f t="shared" si="29"/>
        <v>38000</v>
      </c>
      <c r="V61" s="16">
        <f t="shared" si="30"/>
        <v>30</v>
      </c>
      <c r="W61" s="10">
        <f t="shared" si="21"/>
        <v>26030</v>
      </c>
      <c r="X61" s="10">
        <f t="shared" si="22"/>
        <v>99999</v>
      </c>
      <c r="Y61" s="10">
        <f t="shared" si="31"/>
        <v>26</v>
      </c>
      <c r="Z61" s="10">
        <f t="shared" si="32"/>
        <v>41</v>
      </c>
      <c r="AA61" s="10">
        <f t="shared" si="27"/>
        <v>26030.000061</v>
      </c>
      <c r="AB61" s="10">
        <f t="shared" si="27"/>
        <v>99999.000061</v>
      </c>
      <c r="AC61" s="10">
        <f t="shared" si="33"/>
        <v>26</v>
      </c>
      <c r="AD61" s="10">
        <f t="shared" si="34"/>
        <v>63</v>
      </c>
      <c r="AE61" s="10">
        <f t="shared" si="23"/>
        <v>26030.000061</v>
      </c>
      <c r="AF61" s="10">
        <f t="shared" si="24"/>
        <v>99999.000061</v>
      </c>
      <c r="AG61" s="10">
        <f t="shared" si="35"/>
        <v>26</v>
      </c>
      <c r="AH61" s="10">
        <f t="shared" si="36"/>
        <v>63</v>
      </c>
    </row>
    <row r="62" spans="1:34" s="5" customFormat="1" ht="16.5" customHeight="1">
      <c r="A62" s="5">
        <f t="shared" si="12"/>
        <v>5</v>
      </c>
      <c r="B62" s="5">
        <f t="shared" si="13"/>
        <v>999</v>
      </c>
      <c r="C62" s="5">
        <f t="shared" si="0"/>
        <v>5</v>
      </c>
      <c r="D62" s="5">
        <f t="shared" si="14"/>
        <v>999</v>
      </c>
      <c r="E62" s="41">
        <f t="shared" si="15"/>
        <v>5</v>
      </c>
      <c r="F62" s="42">
        <v>56</v>
      </c>
      <c r="G62" s="53">
        <v>49341</v>
      </c>
      <c r="H62" s="54" t="s">
        <v>129</v>
      </c>
      <c r="I62" s="53">
        <v>2003</v>
      </c>
      <c r="J62" s="58" t="s">
        <v>130</v>
      </c>
      <c r="K62" s="47">
        <v>18.11</v>
      </c>
      <c r="L62" s="45">
        <v>17.01</v>
      </c>
      <c r="M62" s="46">
        <f t="shared" si="1"/>
        <v>17.01</v>
      </c>
      <c r="N62" s="48" t="str">
        <f t="shared" si="16"/>
        <v>s</v>
      </c>
      <c r="O62" s="9"/>
      <c r="P62" s="15">
        <f t="shared" si="17"/>
        <v>17.01</v>
      </c>
      <c r="Q62" s="15">
        <f t="shared" si="18"/>
        <v>35.120000000000005</v>
      </c>
      <c r="R62" s="15">
        <f t="shared" si="19"/>
        <v>17.01</v>
      </c>
      <c r="S62" s="15">
        <f t="shared" si="20"/>
        <v>9999</v>
      </c>
      <c r="T62" s="16">
        <f t="shared" si="28"/>
        <v>5000</v>
      </c>
      <c r="U62" s="16">
        <f t="shared" si="29"/>
        <v>38000</v>
      </c>
      <c r="V62" s="16">
        <f t="shared" si="30"/>
        <v>4</v>
      </c>
      <c r="W62" s="10">
        <f t="shared" si="21"/>
        <v>5004</v>
      </c>
      <c r="X62" s="10">
        <f t="shared" si="22"/>
        <v>99999</v>
      </c>
      <c r="Y62" s="10">
        <f t="shared" si="31"/>
        <v>5</v>
      </c>
      <c r="Z62" s="10">
        <f t="shared" si="32"/>
        <v>41</v>
      </c>
      <c r="AA62" s="10">
        <f t="shared" si="27"/>
        <v>5004.000062</v>
      </c>
      <c r="AB62" s="10">
        <f t="shared" si="27"/>
        <v>99999.000062</v>
      </c>
      <c r="AC62" s="10">
        <f t="shared" si="33"/>
        <v>5</v>
      </c>
      <c r="AD62" s="10">
        <f t="shared" si="34"/>
        <v>64</v>
      </c>
      <c r="AE62" s="10">
        <f t="shared" si="23"/>
        <v>5004.000062</v>
      </c>
      <c r="AF62" s="10">
        <f t="shared" si="24"/>
        <v>99999.000062</v>
      </c>
      <c r="AG62" s="10">
        <f t="shared" si="35"/>
        <v>5</v>
      </c>
      <c r="AH62" s="10">
        <f t="shared" si="36"/>
        <v>64</v>
      </c>
    </row>
    <row r="63" spans="1:34" s="5" customFormat="1" ht="16.5" customHeight="1" thickBot="1">
      <c r="A63" s="5">
        <f t="shared" si="12"/>
        <v>25</v>
      </c>
      <c r="B63" s="5">
        <f t="shared" si="13"/>
        <v>999</v>
      </c>
      <c r="C63" s="5">
        <f t="shared" si="0"/>
        <v>25</v>
      </c>
      <c r="D63" s="5">
        <f t="shared" si="14"/>
        <v>999</v>
      </c>
      <c r="E63" s="33">
        <f t="shared" si="15"/>
        <v>25</v>
      </c>
      <c r="F63" s="34">
        <v>57</v>
      </c>
      <c r="G63" s="61">
        <v>80091</v>
      </c>
      <c r="H63" s="62" t="s">
        <v>131</v>
      </c>
      <c r="I63" s="61">
        <v>2004</v>
      </c>
      <c r="J63" s="63" t="s">
        <v>132</v>
      </c>
      <c r="K63" s="37">
        <v>20.15</v>
      </c>
      <c r="L63" s="38">
        <v>22.12</v>
      </c>
      <c r="M63" s="39">
        <f t="shared" si="1"/>
        <v>20.15</v>
      </c>
      <c r="N63" s="40" t="str">
        <f t="shared" si="16"/>
        <v>s</v>
      </c>
      <c r="O63" s="9"/>
      <c r="P63" s="15">
        <f t="shared" si="17"/>
        <v>20.15</v>
      </c>
      <c r="Q63" s="15">
        <f t="shared" si="18"/>
        <v>42.269999999999996</v>
      </c>
      <c r="R63" s="15">
        <f t="shared" si="19"/>
        <v>20.15</v>
      </c>
      <c r="S63" s="15">
        <f t="shared" si="20"/>
        <v>9999</v>
      </c>
      <c r="T63" s="16">
        <f t="shared" si="28"/>
        <v>25000</v>
      </c>
      <c r="U63" s="16">
        <f t="shared" si="29"/>
        <v>38000</v>
      </c>
      <c r="V63" s="16">
        <f t="shared" si="30"/>
        <v>24</v>
      </c>
      <c r="W63" s="10">
        <f t="shared" si="21"/>
        <v>25024</v>
      </c>
      <c r="X63" s="10">
        <f t="shared" si="22"/>
        <v>99999</v>
      </c>
      <c r="Y63" s="10">
        <f t="shared" si="31"/>
        <v>25</v>
      </c>
      <c r="Z63" s="10">
        <f t="shared" si="32"/>
        <v>41</v>
      </c>
      <c r="AA63" s="10">
        <f t="shared" si="27"/>
        <v>25024.000063</v>
      </c>
      <c r="AB63" s="10">
        <f t="shared" si="27"/>
        <v>99999.000063</v>
      </c>
      <c r="AC63" s="10">
        <f t="shared" si="33"/>
        <v>25</v>
      </c>
      <c r="AD63" s="10">
        <f t="shared" si="34"/>
        <v>65</v>
      </c>
      <c r="AE63" s="10">
        <f t="shared" si="23"/>
        <v>25024.000063</v>
      </c>
      <c r="AF63" s="10">
        <f t="shared" si="24"/>
        <v>99999.000063</v>
      </c>
      <c r="AG63" s="10">
        <f t="shared" si="35"/>
        <v>25</v>
      </c>
      <c r="AH63" s="10">
        <f t="shared" si="36"/>
        <v>65</v>
      </c>
    </row>
    <row r="64" spans="1:34" s="5" customFormat="1" ht="16.5" customHeight="1">
      <c r="A64" s="5">
        <f t="shared" si="12"/>
        <v>999</v>
      </c>
      <c r="B64" s="5">
        <f t="shared" si="13"/>
        <v>27</v>
      </c>
      <c r="C64" s="5">
        <f t="shared" si="0"/>
        <v>999</v>
      </c>
      <c r="D64" s="5">
        <f t="shared" si="14"/>
        <v>27</v>
      </c>
      <c r="E64" s="64">
        <f t="shared" si="15"/>
        <v>27</v>
      </c>
      <c r="F64" s="65">
        <v>58</v>
      </c>
      <c r="G64" s="66">
        <v>80241</v>
      </c>
      <c r="H64" s="67" t="s">
        <v>133</v>
      </c>
      <c r="I64" s="66">
        <v>2000</v>
      </c>
      <c r="J64" s="68" t="s">
        <v>134</v>
      </c>
      <c r="K64" s="69">
        <v>19.9</v>
      </c>
      <c r="L64" s="70">
        <v>19.71</v>
      </c>
      <c r="M64" s="71">
        <f t="shared" si="1"/>
        <v>19.71</v>
      </c>
      <c r="N64" s="72" t="str">
        <f t="shared" si="16"/>
        <v>m</v>
      </c>
      <c r="O64" s="9"/>
      <c r="P64" s="15">
        <f t="shared" si="17"/>
        <v>19.71</v>
      </c>
      <c r="Q64" s="15">
        <f t="shared" si="18"/>
        <v>39.61</v>
      </c>
      <c r="R64" s="15">
        <f t="shared" si="19"/>
        <v>9999</v>
      </c>
      <c r="S64" s="15">
        <f t="shared" si="20"/>
        <v>19.71</v>
      </c>
      <c r="T64" s="16">
        <f t="shared" si="28"/>
        <v>28000</v>
      </c>
      <c r="U64" s="16">
        <f t="shared" si="29"/>
        <v>27000</v>
      </c>
      <c r="V64" s="16">
        <f t="shared" si="30"/>
        <v>20</v>
      </c>
      <c r="W64" s="10">
        <f t="shared" si="21"/>
        <v>99999</v>
      </c>
      <c r="X64" s="10">
        <f t="shared" si="22"/>
        <v>27020</v>
      </c>
      <c r="Y64" s="10">
        <f t="shared" si="31"/>
        <v>33</v>
      </c>
      <c r="Z64" s="10">
        <f t="shared" si="32"/>
        <v>27</v>
      </c>
      <c r="AA64" s="10">
        <f t="shared" si="27"/>
        <v>99999.000064</v>
      </c>
      <c r="AB64" s="10">
        <f t="shared" si="27"/>
        <v>27020.000064</v>
      </c>
      <c r="AC64" s="10">
        <f t="shared" si="33"/>
        <v>65</v>
      </c>
      <c r="AD64" s="10">
        <f t="shared" si="34"/>
        <v>27</v>
      </c>
      <c r="AE64" s="10">
        <f t="shared" si="23"/>
        <v>99999.000064</v>
      </c>
      <c r="AF64" s="10">
        <f t="shared" si="24"/>
        <v>27020.000064</v>
      </c>
      <c r="AG64" s="10">
        <f t="shared" si="35"/>
        <v>65</v>
      </c>
      <c r="AH64" s="10">
        <f t="shared" si="36"/>
        <v>27</v>
      </c>
    </row>
    <row r="65" spans="1:34" s="5" customFormat="1" ht="16.5" customHeight="1">
      <c r="A65" s="5">
        <f t="shared" si="12"/>
        <v>999</v>
      </c>
      <c r="B65" s="5">
        <f t="shared" si="13"/>
        <v>26</v>
      </c>
      <c r="C65" s="5">
        <f t="shared" si="0"/>
        <v>999</v>
      </c>
      <c r="D65" s="5">
        <f t="shared" si="14"/>
        <v>26</v>
      </c>
      <c r="E65" s="73">
        <f t="shared" si="15"/>
        <v>26</v>
      </c>
      <c r="F65" s="74">
        <v>59</v>
      </c>
      <c r="G65" s="75">
        <v>30251</v>
      </c>
      <c r="H65" s="76" t="s">
        <v>43</v>
      </c>
      <c r="I65" s="75">
        <v>1999</v>
      </c>
      <c r="J65" s="77" t="s">
        <v>161</v>
      </c>
      <c r="K65" s="78">
        <v>19.64</v>
      </c>
      <c r="L65" s="79" t="s">
        <v>163</v>
      </c>
      <c r="M65" s="80">
        <f t="shared" si="1"/>
        <v>19.64</v>
      </c>
      <c r="N65" s="81" t="str">
        <f>IF(I65="","",IF(I65&gt;2002,"s","m"))</f>
        <v>m</v>
      </c>
      <c r="O65" s="9"/>
      <c r="P65" s="15">
        <f t="shared" si="17"/>
        <v>19.64</v>
      </c>
      <c r="Q65" s="15">
        <f t="shared" si="18"/>
        <v>519.64</v>
      </c>
      <c r="R65" s="15">
        <f t="shared" si="19"/>
        <v>9999</v>
      </c>
      <c r="S65" s="15">
        <f t="shared" si="20"/>
        <v>19.64</v>
      </c>
      <c r="T65" s="16">
        <f t="shared" si="28"/>
        <v>28000</v>
      </c>
      <c r="U65" s="16">
        <f t="shared" si="29"/>
        <v>26000</v>
      </c>
      <c r="V65" s="16">
        <f t="shared" si="30"/>
        <v>58</v>
      </c>
      <c r="W65" s="10">
        <f t="shared" si="21"/>
        <v>99999</v>
      </c>
      <c r="X65" s="10">
        <f t="shared" si="22"/>
        <v>26058</v>
      </c>
      <c r="Y65" s="10">
        <f t="shared" si="31"/>
        <v>33</v>
      </c>
      <c r="Z65" s="10">
        <f t="shared" si="32"/>
        <v>26</v>
      </c>
      <c r="AA65" s="10">
        <f t="shared" si="27"/>
        <v>99999.000065</v>
      </c>
      <c r="AB65" s="10">
        <f t="shared" si="27"/>
        <v>26058.000065</v>
      </c>
      <c r="AC65" s="10">
        <f t="shared" si="33"/>
        <v>66</v>
      </c>
      <c r="AD65" s="10">
        <f t="shared" si="34"/>
        <v>26</v>
      </c>
      <c r="AE65" s="10">
        <f t="shared" si="23"/>
        <v>99999.000065</v>
      </c>
      <c r="AF65" s="10">
        <f t="shared" si="24"/>
        <v>26058.000065</v>
      </c>
      <c r="AG65" s="10">
        <f t="shared" si="35"/>
        <v>66</v>
      </c>
      <c r="AH65" s="10">
        <f t="shared" si="36"/>
        <v>26</v>
      </c>
    </row>
    <row r="66" spans="1:34" s="5" customFormat="1" ht="16.5" customHeight="1" thickBot="1">
      <c r="A66" s="5">
        <f t="shared" si="12"/>
        <v>999</v>
      </c>
      <c r="B66" s="5">
        <f t="shared" si="13"/>
        <v>15</v>
      </c>
      <c r="C66" s="5">
        <f t="shared" si="0"/>
        <v>999</v>
      </c>
      <c r="D66" s="5">
        <f t="shared" si="14"/>
        <v>15</v>
      </c>
      <c r="E66" s="82">
        <f t="shared" si="15"/>
        <v>15</v>
      </c>
      <c r="F66" s="83">
        <v>60</v>
      </c>
      <c r="G66" s="84">
        <v>7191</v>
      </c>
      <c r="H66" s="85" t="s">
        <v>137</v>
      </c>
      <c r="I66" s="84">
        <v>1991</v>
      </c>
      <c r="J66" s="86" t="s">
        <v>109</v>
      </c>
      <c r="K66" s="87">
        <v>17.9</v>
      </c>
      <c r="L66" s="88">
        <v>17.51</v>
      </c>
      <c r="M66" s="89">
        <f t="shared" si="1"/>
        <v>17.51</v>
      </c>
      <c r="N66" s="90" t="str">
        <f t="shared" si="16"/>
        <v>m</v>
      </c>
      <c r="O66" s="9"/>
      <c r="P66" s="15">
        <f t="shared" si="17"/>
        <v>17.51</v>
      </c>
      <c r="Q66" s="15">
        <f t="shared" si="18"/>
        <v>35.41</v>
      </c>
      <c r="R66" s="15">
        <f t="shared" si="19"/>
        <v>9999</v>
      </c>
      <c r="S66" s="15">
        <f t="shared" si="20"/>
        <v>17.51</v>
      </c>
      <c r="T66" s="16">
        <f t="shared" si="28"/>
        <v>28000</v>
      </c>
      <c r="U66" s="16">
        <f t="shared" si="29"/>
        <v>15000</v>
      </c>
      <c r="V66" s="16">
        <f t="shared" si="30"/>
        <v>7</v>
      </c>
      <c r="W66" s="10">
        <f t="shared" si="21"/>
        <v>99999</v>
      </c>
      <c r="X66" s="10">
        <f t="shared" si="22"/>
        <v>15007</v>
      </c>
      <c r="Y66" s="10">
        <f t="shared" si="31"/>
        <v>33</v>
      </c>
      <c r="Z66" s="10">
        <f t="shared" si="32"/>
        <v>15</v>
      </c>
      <c r="AA66" s="10">
        <f t="shared" si="27"/>
        <v>99999.000066</v>
      </c>
      <c r="AB66" s="10">
        <f t="shared" si="27"/>
        <v>15007.000066</v>
      </c>
      <c r="AC66" s="10">
        <f t="shared" si="33"/>
        <v>67</v>
      </c>
      <c r="AD66" s="10">
        <f t="shared" si="34"/>
        <v>15</v>
      </c>
      <c r="AE66" s="10">
        <f t="shared" si="23"/>
        <v>99999.000066</v>
      </c>
      <c r="AF66" s="10">
        <f t="shared" si="24"/>
        <v>15007.000066</v>
      </c>
      <c r="AG66" s="10">
        <f t="shared" si="35"/>
        <v>67</v>
      </c>
      <c r="AH66" s="10">
        <f t="shared" si="36"/>
        <v>15</v>
      </c>
    </row>
    <row r="67" spans="1:34" s="5" customFormat="1" ht="16.5" customHeight="1">
      <c r="A67" s="5">
        <f t="shared" si="12"/>
        <v>999</v>
      </c>
      <c r="B67" s="5">
        <f t="shared" si="13"/>
        <v>11</v>
      </c>
      <c r="C67" s="5">
        <f t="shared" si="0"/>
        <v>999</v>
      </c>
      <c r="D67" s="5">
        <f t="shared" si="14"/>
        <v>11</v>
      </c>
      <c r="E67" s="25">
        <f t="shared" si="15"/>
        <v>11</v>
      </c>
      <c r="F67" s="26">
        <v>61</v>
      </c>
      <c r="G67" s="52">
        <v>32971</v>
      </c>
      <c r="H67" s="59" t="s">
        <v>138</v>
      </c>
      <c r="I67" s="52">
        <v>2000</v>
      </c>
      <c r="J67" s="60" t="s">
        <v>139</v>
      </c>
      <c r="K67" s="29">
        <v>17.42</v>
      </c>
      <c r="L67" s="30" t="s">
        <v>163</v>
      </c>
      <c r="M67" s="31">
        <f t="shared" si="1"/>
        <v>17.42</v>
      </c>
      <c r="N67" s="32" t="str">
        <f t="shared" si="16"/>
        <v>m</v>
      </c>
      <c r="O67" s="9"/>
      <c r="P67" s="15">
        <f t="shared" si="17"/>
        <v>17.42</v>
      </c>
      <c r="Q67" s="15">
        <f t="shared" si="18"/>
        <v>517.42</v>
      </c>
      <c r="R67" s="15">
        <f t="shared" si="19"/>
        <v>9999</v>
      </c>
      <c r="S67" s="15">
        <f t="shared" si="20"/>
        <v>17.42</v>
      </c>
      <c r="T67" s="16">
        <f t="shared" si="28"/>
        <v>28000</v>
      </c>
      <c r="U67" s="16">
        <f t="shared" si="29"/>
        <v>10000</v>
      </c>
      <c r="V67" s="16">
        <f t="shared" si="30"/>
        <v>47</v>
      </c>
      <c r="W67" s="10">
        <f t="shared" si="21"/>
        <v>99999</v>
      </c>
      <c r="X67" s="10">
        <f t="shared" si="22"/>
        <v>10047</v>
      </c>
      <c r="Y67" s="10">
        <f t="shared" si="31"/>
        <v>33</v>
      </c>
      <c r="Z67" s="10">
        <f t="shared" si="32"/>
        <v>11</v>
      </c>
      <c r="AA67" s="10">
        <f t="shared" si="27"/>
        <v>99999.000067</v>
      </c>
      <c r="AB67" s="10">
        <f t="shared" si="27"/>
        <v>10047.000067</v>
      </c>
      <c r="AC67" s="10">
        <f t="shared" si="33"/>
        <v>68</v>
      </c>
      <c r="AD67" s="10">
        <f t="shared" si="34"/>
        <v>11</v>
      </c>
      <c r="AE67" s="10">
        <f t="shared" si="23"/>
        <v>99999.000067</v>
      </c>
      <c r="AF67" s="10">
        <f t="shared" si="24"/>
        <v>10047.000067</v>
      </c>
      <c r="AG67" s="10">
        <f t="shared" si="35"/>
        <v>68</v>
      </c>
      <c r="AH67" s="10">
        <f t="shared" si="36"/>
        <v>11</v>
      </c>
    </row>
    <row r="68" spans="1:34" s="5" customFormat="1" ht="16.5" customHeight="1">
      <c r="A68" s="5">
        <f t="shared" si="12"/>
        <v>999</v>
      </c>
      <c r="B68" s="5">
        <f t="shared" si="13"/>
        <v>16</v>
      </c>
      <c r="C68" s="5">
        <f t="shared" si="0"/>
        <v>999</v>
      </c>
      <c r="D68" s="5">
        <f t="shared" si="14"/>
        <v>16</v>
      </c>
      <c r="E68" s="41">
        <f t="shared" si="15"/>
        <v>16</v>
      </c>
      <c r="F68" s="42">
        <v>62</v>
      </c>
      <c r="G68" s="53">
        <v>20991</v>
      </c>
      <c r="H68" s="54" t="s">
        <v>140</v>
      </c>
      <c r="I68" s="53">
        <v>2000</v>
      </c>
      <c r="J68" s="58" t="s">
        <v>60</v>
      </c>
      <c r="K68" s="47">
        <v>18.95</v>
      </c>
      <c r="L68" s="45">
        <v>18.05</v>
      </c>
      <c r="M68" s="46">
        <f t="shared" si="1"/>
        <v>18.05</v>
      </c>
      <c r="N68" s="48" t="str">
        <f t="shared" si="16"/>
        <v>m</v>
      </c>
      <c r="O68" s="9"/>
      <c r="P68" s="15">
        <f t="shared" si="17"/>
        <v>18.05</v>
      </c>
      <c r="Q68" s="15">
        <f t="shared" si="18"/>
        <v>37</v>
      </c>
      <c r="R68" s="15">
        <f t="shared" si="19"/>
        <v>9999</v>
      </c>
      <c r="S68" s="15">
        <f t="shared" si="20"/>
        <v>18.05</v>
      </c>
      <c r="T68" s="16">
        <f t="shared" si="28"/>
        <v>28000</v>
      </c>
      <c r="U68" s="16">
        <f t="shared" si="29"/>
        <v>16000</v>
      </c>
      <c r="V68" s="16">
        <f t="shared" si="30"/>
        <v>14</v>
      </c>
      <c r="W68" s="10">
        <f t="shared" si="21"/>
        <v>99999</v>
      </c>
      <c r="X68" s="10">
        <f t="shared" si="22"/>
        <v>16014</v>
      </c>
      <c r="Y68" s="10">
        <f t="shared" si="31"/>
        <v>33</v>
      </c>
      <c r="Z68" s="10">
        <f t="shared" si="32"/>
        <v>16</v>
      </c>
      <c r="AA68" s="10">
        <f t="shared" si="27"/>
        <v>99999.000068</v>
      </c>
      <c r="AB68" s="10">
        <f t="shared" si="27"/>
        <v>16014.000068</v>
      </c>
      <c r="AC68" s="10">
        <f t="shared" si="33"/>
        <v>69</v>
      </c>
      <c r="AD68" s="10">
        <f t="shared" si="34"/>
        <v>16</v>
      </c>
      <c r="AE68" s="10">
        <f t="shared" si="23"/>
        <v>99999.000068</v>
      </c>
      <c r="AF68" s="10">
        <f t="shared" si="24"/>
        <v>16014.000068</v>
      </c>
      <c r="AG68" s="10">
        <f t="shared" si="35"/>
        <v>69</v>
      </c>
      <c r="AH68" s="10">
        <f t="shared" si="36"/>
        <v>16</v>
      </c>
    </row>
    <row r="69" spans="1:34" s="5" customFormat="1" ht="16.5" customHeight="1" thickBot="1">
      <c r="A69" s="5">
        <f t="shared" si="12"/>
        <v>999</v>
      </c>
      <c r="B69" s="5">
        <f t="shared" si="13"/>
        <v>35</v>
      </c>
      <c r="C69" s="5">
        <f t="shared" si="0"/>
        <v>999</v>
      </c>
      <c r="D69" s="5">
        <f t="shared" si="14"/>
        <v>35</v>
      </c>
      <c r="E69" s="33">
        <f t="shared" si="15"/>
        <v>35</v>
      </c>
      <c r="F69" s="34">
        <v>63</v>
      </c>
      <c r="G69" s="61">
        <v>25411</v>
      </c>
      <c r="H69" s="62" t="s">
        <v>141</v>
      </c>
      <c r="I69" s="61">
        <v>1997</v>
      </c>
      <c r="J69" s="63" t="s">
        <v>142</v>
      </c>
      <c r="K69" s="37">
        <v>24.73</v>
      </c>
      <c r="L69" s="38">
        <v>24.78</v>
      </c>
      <c r="M69" s="39">
        <f t="shared" si="1"/>
        <v>24.73</v>
      </c>
      <c r="N69" s="40" t="str">
        <f t="shared" si="16"/>
        <v>m</v>
      </c>
      <c r="O69" s="9"/>
      <c r="P69" s="15">
        <f t="shared" si="17"/>
        <v>24.73</v>
      </c>
      <c r="Q69" s="15">
        <f t="shared" si="18"/>
        <v>49.510000000000005</v>
      </c>
      <c r="R69" s="15">
        <f t="shared" si="19"/>
        <v>9999</v>
      </c>
      <c r="S69" s="15">
        <f t="shared" si="20"/>
        <v>24.73</v>
      </c>
      <c r="T69" s="16">
        <f t="shared" si="28"/>
        <v>28000</v>
      </c>
      <c r="U69" s="16">
        <f t="shared" si="29"/>
        <v>35000</v>
      </c>
      <c r="V69" s="16">
        <f t="shared" si="30"/>
        <v>32</v>
      </c>
      <c r="W69" s="10">
        <f t="shared" si="21"/>
        <v>99999</v>
      </c>
      <c r="X69" s="10">
        <f t="shared" si="22"/>
        <v>35032</v>
      </c>
      <c r="Y69" s="10">
        <f t="shared" si="31"/>
        <v>33</v>
      </c>
      <c r="Z69" s="10">
        <f t="shared" si="32"/>
        <v>35</v>
      </c>
      <c r="AA69" s="10">
        <f t="shared" si="27"/>
        <v>99999.000069</v>
      </c>
      <c r="AB69" s="10">
        <f t="shared" si="27"/>
        <v>35032.000069</v>
      </c>
      <c r="AC69" s="10">
        <f t="shared" si="33"/>
        <v>70</v>
      </c>
      <c r="AD69" s="10">
        <f t="shared" si="34"/>
        <v>35</v>
      </c>
      <c r="AE69" s="10">
        <f t="shared" si="23"/>
        <v>99999.000069</v>
      </c>
      <c r="AF69" s="10">
        <f t="shared" si="24"/>
        <v>35032.000069</v>
      </c>
      <c r="AG69" s="10">
        <f t="shared" si="35"/>
        <v>70</v>
      </c>
      <c r="AH69" s="10">
        <f t="shared" si="36"/>
        <v>35</v>
      </c>
    </row>
    <row r="70" spans="1:34" s="5" customFormat="1" ht="16.5" customHeight="1">
      <c r="A70" s="5">
        <f t="shared" si="12"/>
        <v>999</v>
      </c>
      <c r="B70" s="5">
        <f t="shared" si="13"/>
        <v>24</v>
      </c>
      <c r="C70" s="5">
        <f t="shared" si="0"/>
        <v>999</v>
      </c>
      <c r="D70" s="5">
        <f t="shared" si="14"/>
        <v>24</v>
      </c>
      <c r="E70" s="64">
        <f t="shared" si="15"/>
        <v>24</v>
      </c>
      <c r="F70" s="65">
        <v>64</v>
      </c>
      <c r="G70" s="66">
        <v>51451</v>
      </c>
      <c r="H70" s="67" t="s">
        <v>143</v>
      </c>
      <c r="I70" s="66">
        <v>1995</v>
      </c>
      <c r="J70" s="68" t="s">
        <v>44</v>
      </c>
      <c r="K70" s="69">
        <v>19.04</v>
      </c>
      <c r="L70" s="70">
        <v>34.97</v>
      </c>
      <c r="M70" s="71">
        <f t="shared" si="1"/>
        <v>19.04</v>
      </c>
      <c r="N70" s="72" t="str">
        <f t="shared" si="16"/>
        <v>m</v>
      </c>
      <c r="O70" s="9"/>
      <c r="P70" s="15">
        <f t="shared" si="17"/>
        <v>19.04</v>
      </c>
      <c r="Q70" s="15">
        <f t="shared" si="18"/>
        <v>54.01</v>
      </c>
      <c r="R70" s="15">
        <f t="shared" si="19"/>
        <v>9999</v>
      </c>
      <c r="S70" s="15">
        <f t="shared" si="20"/>
        <v>19.04</v>
      </c>
      <c r="T70" s="16">
        <f t="shared" si="28"/>
        <v>28000</v>
      </c>
      <c r="U70" s="16">
        <f t="shared" si="29"/>
        <v>24000</v>
      </c>
      <c r="V70" s="16">
        <f t="shared" si="30"/>
        <v>33</v>
      </c>
      <c r="W70" s="10">
        <f t="shared" si="21"/>
        <v>99999</v>
      </c>
      <c r="X70" s="10">
        <f t="shared" si="22"/>
        <v>24033</v>
      </c>
      <c r="Y70" s="10">
        <f t="shared" si="31"/>
        <v>33</v>
      </c>
      <c r="Z70" s="10">
        <f t="shared" si="32"/>
        <v>24</v>
      </c>
      <c r="AA70" s="10">
        <f t="shared" si="27"/>
        <v>99999.00007</v>
      </c>
      <c r="AB70" s="10">
        <f t="shared" si="27"/>
        <v>24033.00007</v>
      </c>
      <c r="AC70" s="10">
        <f t="shared" si="33"/>
        <v>71</v>
      </c>
      <c r="AD70" s="10">
        <f t="shared" si="34"/>
        <v>24</v>
      </c>
      <c r="AE70" s="10">
        <f t="shared" si="23"/>
        <v>99999.00007</v>
      </c>
      <c r="AF70" s="10">
        <f t="shared" si="24"/>
        <v>24033.00007</v>
      </c>
      <c r="AG70" s="10">
        <f t="shared" si="35"/>
        <v>71</v>
      </c>
      <c r="AH70" s="10">
        <f t="shared" si="36"/>
        <v>24</v>
      </c>
    </row>
    <row r="71" spans="1:34" s="5" customFormat="1" ht="16.5" customHeight="1">
      <c r="A71" s="5">
        <f t="shared" si="12"/>
        <v>999</v>
      </c>
      <c r="B71" s="5">
        <f t="shared" si="13"/>
        <v>30</v>
      </c>
      <c r="C71" s="5">
        <f aca="true" t="shared" si="37" ref="C71:C81">IF(N71="s",AG71,999)</f>
        <v>999</v>
      </c>
      <c r="D71" s="5">
        <f t="shared" si="14"/>
        <v>30</v>
      </c>
      <c r="E71" s="73">
        <f t="shared" si="15"/>
        <v>30</v>
      </c>
      <c r="F71" s="74">
        <v>65</v>
      </c>
      <c r="G71" s="75">
        <v>79931</v>
      </c>
      <c r="H71" s="76" t="s">
        <v>144</v>
      </c>
      <c r="I71" s="75">
        <v>2000</v>
      </c>
      <c r="J71" s="77" t="s">
        <v>145</v>
      </c>
      <c r="K71" s="78" t="s">
        <v>163</v>
      </c>
      <c r="L71" s="79">
        <v>21.04</v>
      </c>
      <c r="M71" s="80">
        <f aca="true" t="shared" si="38" ref="M71:M81">IF(AND(K71="NP",L71="NP"),"NP",IF(L71="NP",K71,IF(AND(K71="NP",L71=""),"NP",IF(K71="NP",L71,MIN(K71:L71)))))</f>
        <v>21.04</v>
      </c>
      <c r="N71" s="81" t="str">
        <f t="shared" si="16"/>
        <v>m</v>
      </c>
      <c r="O71" s="9"/>
      <c r="P71" s="15">
        <f t="shared" si="17"/>
        <v>21.04</v>
      </c>
      <c r="Q71" s="15">
        <f t="shared" si="18"/>
        <v>521.04</v>
      </c>
      <c r="R71" s="15">
        <f t="shared" si="19"/>
        <v>9999</v>
      </c>
      <c r="S71" s="15">
        <f t="shared" si="20"/>
        <v>21.04</v>
      </c>
      <c r="T71" s="16">
        <f aca="true" t="shared" si="39" ref="T71:T81">RANK(R71,$R$7:$R$81,1)*1000</f>
        <v>28000</v>
      </c>
      <c r="U71" s="16">
        <f aca="true" t="shared" si="40" ref="U71:U81">RANK(S71,$S$7:$S$81,1)*1000</f>
        <v>30000</v>
      </c>
      <c r="V71" s="16">
        <f aca="true" t="shared" si="41" ref="V71:V81">RANK(Q71,$Q$7:$Q$81,1)</f>
        <v>59</v>
      </c>
      <c r="W71" s="10">
        <f t="shared" si="21"/>
        <v>99999</v>
      </c>
      <c r="X71" s="10">
        <f t="shared" si="22"/>
        <v>30059</v>
      </c>
      <c r="Y71" s="10">
        <f aca="true" t="shared" si="42" ref="Y71:Y81">RANK(W71,$W$7:$W$81,1)</f>
        <v>33</v>
      </c>
      <c r="Z71" s="10">
        <f aca="true" t="shared" si="43" ref="Z71:Z81">RANK(X71,$X$7:$X$81,1)</f>
        <v>30</v>
      </c>
      <c r="AA71" s="10">
        <f t="shared" si="27"/>
        <v>99999.000071</v>
      </c>
      <c r="AB71" s="10">
        <f t="shared" si="27"/>
        <v>30059.000071</v>
      </c>
      <c r="AC71" s="10">
        <f aca="true" t="shared" si="44" ref="AC71:AC81">RANK(AA71,$AA$7:$AA$81,1)</f>
        <v>72</v>
      </c>
      <c r="AD71" s="10">
        <f aca="true" t="shared" si="45" ref="AD71:AD81">RANK(AB71,$AB$7:$AB$81,1)</f>
        <v>30</v>
      </c>
      <c r="AE71" s="10">
        <f t="shared" si="23"/>
        <v>99999.000071</v>
      </c>
      <c r="AF71" s="10">
        <f t="shared" si="24"/>
        <v>30059.000071</v>
      </c>
      <c r="AG71" s="10">
        <f aca="true" t="shared" si="46" ref="AG71:AG81">RANK(AE71,$AE$7:$AE$81,1)</f>
        <v>72</v>
      </c>
      <c r="AH71" s="10">
        <f aca="true" t="shared" si="47" ref="AH71:AH81">RANK(AF71,$AF$7:$AF$81,1)</f>
        <v>30</v>
      </c>
    </row>
    <row r="72" spans="1:34" s="5" customFormat="1" ht="16.5" customHeight="1" thickBot="1">
      <c r="A72" s="5">
        <f aca="true" t="shared" si="48" ref="A72:A81">IF(N72="s",AC72,999)</f>
        <v>23</v>
      </c>
      <c r="B72" s="5">
        <f aca="true" t="shared" si="49" ref="B72:B81">IF(N72="m",AD72,999)</f>
        <v>999</v>
      </c>
      <c r="C72" s="5">
        <f t="shared" si="37"/>
        <v>23</v>
      </c>
      <c r="D72" s="5">
        <f aca="true" t="shared" si="50" ref="D72:D81">IF(N72="m",AH72,999)</f>
        <v>999</v>
      </c>
      <c r="E72" s="82">
        <f aca="true" t="shared" si="51" ref="E72:E81">IF(N72="s",Y72,IF(N72="m",Z72,999))</f>
        <v>23</v>
      </c>
      <c r="F72" s="83">
        <v>66</v>
      </c>
      <c r="G72" s="84">
        <v>66231</v>
      </c>
      <c r="H72" s="85" t="s">
        <v>146</v>
      </c>
      <c r="I72" s="84">
        <v>2004</v>
      </c>
      <c r="J72" s="86" t="s">
        <v>48</v>
      </c>
      <c r="K72" s="87" t="s">
        <v>163</v>
      </c>
      <c r="L72" s="88">
        <v>19.55</v>
      </c>
      <c r="M72" s="89">
        <f t="shared" si="38"/>
        <v>19.55</v>
      </c>
      <c r="N72" s="90" t="str">
        <f aca="true" t="shared" si="52" ref="N72:N81">IF(I72="","",IF(I72&gt;2002,"s","m"))</f>
        <v>s</v>
      </c>
      <c r="O72" s="9"/>
      <c r="P72" s="15">
        <f aca="true" t="shared" si="53" ref="P72:P81">IF(M72=0,9999,IF(M72="NP",999,M72))</f>
        <v>19.55</v>
      </c>
      <c r="Q72" s="15">
        <f aca="true" t="shared" si="54" ref="Q72:Q81">IF(M72=0,9999,IF(M72="NP",999,IF(OR(K72="NP",L72="NP"),MIN(K72:L72)+500,K72+L72)))</f>
        <v>519.55</v>
      </c>
      <c r="R72" s="15">
        <f aca="true" t="shared" si="55" ref="R72:R81">IF(N72="s",P72,9999)</f>
        <v>19.55</v>
      </c>
      <c r="S72" s="15">
        <f aca="true" t="shared" si="56" ref="S72:S81">IF(N72="m",P72,9999)</f>
        <v>9999</v>
      </c>
      <c r="T72" s="16">
        <f t="shared" si="39"/>
        <v>23000</v>
      </c>
      <c r="U72" s="16">
        <f t="shared" si="40"/>
        <v>38000</v>
      </c>
      <c r="V72" s="16">
        <f t="shared" si="41"/>
        <v>57</v>
      </c>
      <c r="W72" s="10">
        <f aca="true" t="shared" si="57" ref="W72:W81">IF(N72="s",V72+T72,99999)</f>
        <v>23057</v>
      </c>
      <c r="X72" s="10">
        <f aca="true" t="shared" si="58" ref="X72:X81">IF(N72="m",V72+U72,99999)</f>
        <v>99999</v>
      </c>
      <c r="Y72" s="10">
        <f t="shared" si="42"/>
        <v>23</v>
      </c>
      <c r="Z72" s="10">
        <f t="shared" si="43"/>
        <v>41</v>
      </c>
      <c r="AA72" s="10">
        <f t="shared" si="27"/>
        <v>23057.000072</v>
      </c>
      <c r="AB72" s="10">
        <f t="shared" si="27"/>
        <v>99999.000072</v>
      </c>
      <c r="AC72" s="10">
        <f t="shared" si="44"/>
        <v>23</v>
      </c>
      <c r="AD72" s="10">
        <f t="shared" si="45"/>
        <v>66</v>
      </c>
      <c r="AE72" s="10">
        <f aca="true" t="shared" si="59" ref="AE72:AE81">IF(OR(O72="d",O72="x"),999999,W72+ROW()*0.000001)</f>
        <v>23057.000072</v>
      </c>
      <c r="AF72" s="10">
        <f aca="true" t="shared" si="60" ref="AF72:AF81">IF(OR(O72="m",O72="x"),999999,X72+ROW()*0.000001)</f>
        <v>99999.000072</v>
      </c>
      <c r="AG72" s="10">
        <f t="shared" si="46"/>
        <v>23</v>
      </c>
      <c r="AH72" s="10">
        <f t="shared" si="47"/>
        <v>66</v>
      </c>
    </row>
    <row r="73" spans="1:34" s="5" customFormat="1" ht="16.5" customHeight="1">
      <c r="A73" s="5">
        <f t="shared" si="48"/>
        <v>8</v>
      </c>
      <c r="B73" s="5">
        <f t="shared" si="49"/>
        <v>999</v>
      </c>
      <c r="C73" s="5">
        <f t="shared" si="37"/>
        <v>8</v>
      </c>
      <c r="D73" s="5">
        <f t="shared" si="50"/>
        <v>999</v>
      </c>
      <c r="E73" s="25">
        <f t="shared" si="51"/>
        <v>8</v>
      </c>
      <c r="F73" s="26">
        <v>67</v>
      </c>
      <c r="G73" s="52">
        <v>57911</v>
      </c>
      <c r="H73" s="59" t="s">
        <v>147</v>
      </c>
      <c r="I73" s="52">
        <v>2004</v>
      </c>
      <c r="J73" s="60" t="s">
        <v>148</v>
      </c>
      <c r="K73" s="29">
        <v>17.73</v>
      </c>
      <c r="L73" s="30">
        <v>17.54</v>
      </c>
      <c r="M73" s="31">
        <f t="shared" si="38"/>
        <v>17.54</v>
      </c>
      <c r="N73" s="32" t="str">
        <f t="shared" si="52"/>
        <v>s</v>
      </c>
      <c r="O73" s="9"/>
      <c r="P73" s="15">
        <f t="shared" si="53"/>
        <v>17.54</v>
      </c>
      <c r="Q73" s="15">
        <f t="shared" si="54"/>
        <v>35.269999999999996</v>
      </c>
      <c r="R73" s="15">
        <f t="shared" si="55"/>
        <v>17.54</v>
      </c>
      <c r="S73" s="15">
        <f t="shared" si="56"/>
        <v>9999</v>
      </c>
      <c r="T73" s="16">
        <f t="shared" si="39"/>
        <v>8000</v>
      </c>
      <c r="U73" s="16">
        <f t="shared" si="40"/>
        <v>38000</v>
      </c>
      <c r="V73" s="16">
        <f t="shared" si="41"/>
        <v>5</v>
      </c>
      <c r="W73" s="10">
        <f t="shared" si="57"/>
        <v>8005</v>
      </c>
      <c r="X73" s="10">
        <f t="shared" si="58"/>
        <v>99999</v>
      </c>
      <c r="Y73" s="10">
        <f t="shared" si="42"/>
        <v>8</v>
      </c>
      <c r="Z73" s="10">
        <f t="shared" si="43"/>
        <v>41</v>
      </c>
      <c r="AA73" s="10">
        <f t="shared" si="27"/>
        <v>8005.000073</v>
      </c>
      <c r="AB73" s="10">
        <f t="shared" si="27"/>
        <v>99999.000073</v>
      </c>
      <c r="AC73" s="10">
        <f t="shared" si="44"/>
        <v>8</v>
      </c>
      <c r="AD73" s="10">
        <f t="shared" si="45"/>
        <v>67</v>
      </c>
      <c r="AE73" s="10">
        <f t="shared" si="59"/>
        <v>8005.000073</v>
      </c>
      <c r="AF73" s="10">
        <f t="shared" si="60"/>
        <v>99999.000073</v>
      </c>
      <c r="AG73" s="10">
        <f t="shared" si="46"/>
        <v>8</v>
      </c>
      <c r="AH73" s="10">
        <f t="shared" si="47"/>
        <v>67</v>
      </c>
    </row>
    <row r="74" spans="1:34" s="5" customFormat="1" ht="16.5" customHeight="1">
      <c r="A74" s="5">
        <f t="shared" si="48"/>
        <v>32</v>
      </c>
      <c r="B74" s="5">
        <f t="shared" si="49"/>
        <v>999</v>
      </c>
      <c r="C74" s="5">
        <f t="shared" si="37"/>
        <v>32</v>
      </c>
      <c r="D74" s="5">
        <f t="shared" si="50"/>
        <v>999</v>
      </c>
      <c r="E74" s="41">
        <f t="shared" si="51"/>
        <v>28</v>
      </c>
      <c r="F74" s="42">
        <v>68</v>
      </c>
      <c r="G74" s="53">
        <v>37551</v>
      </c>
      <c r="H74" s="54" t="s">
        <v>149</v>
      </c>
      <c r="I74" s="53">
        <v>2003</v>
      </c>
      <c r="J74" s="58" t="s">
        <v>150</v>
      </c>
      <c r="K74" s="47" t="s">
        <v>162</v>
      </c>
      <c r="L74" s="45" t="s">
        <v>162</v>
      </c>
      <c r="M74" s="46">
        <f t="shared" si="38"/>
        <v>0</v>
      </c>
      <c r="N74" s="48" t="str">
        <f t="shared" si="52"/>
        <v>s</v>
      </c>
      <c r="O74" s="9"/>
      <c r="P74" s="15">
        <f t="shared" si="53"/>
        <v>9999</v>
      </c>
      <c r="Q74" s="15">
        <f t="shared" si="54"/>
        <v>9999</v>
      </c>
      <c r="R74" s="15">
        <f t="shared" si="55"/>
        <v>9999</v>
      </c>
      <c r="S74" s="15">
        <f t="shared" si="56"/>
        <v>9999</v>
      </c>
      <c r="T74" s="16">
        <f t="shared" si="39"/>
        <v>28000</v>
      </c>
      <c r="U74" s="16">
        <f t="shared" si="40"/>
        <v>38000</v>
      </c>
      <c r="V74" s="16">
        <f t="shared" si="41"/>
        <v>65</v>
      </c>
      <c r="W74" s="10">
        <f t="shared" si="57"/>
        <v>28065</v>
      </c>
      <c r="X74" s="10">
        <f t="shared" si="58"/>
        <v>99999</v>
      </c>
      <c r="Y74" s="10">
        <f t="shared" si="42"/>
        <v>28</v>
      </c>
      <c r="Z74" s="10">
        <f t="shared" si="43"/>
        <v>41</v>
      </c>
      <c r="AA74" s="10">
        <f t="shared" si="27"/>
        <v>28065.000074</v>
      </c>
      <c r="AB74" s="10">
        <f t="shared" si="27"/>
        <v>99999.000074</v>
      </c>
      <c r="AC74" s="10">
        <f t="shared" si="44"/>
        <v>32</v>
      </c>
      <c r="AD74" s="10">
        <f t="shared" si="45"/>
        <v>68</v>
      </c>
      <c r="AE74" s="10">
        <f t="shared" si="59"/>
        <v>28065.000074</v>
      </c>
      <c r="AF74" s="10">
        <f t="shared" si="60"/>
        <v>99999.000074</v>
      </c>
      <c r="AG74" s="10">
        <f t="shared" si="46"/>
        <v>32</v>
      </c>
      <c r="AH74" s="10">
        <f t="shared" si="47"/>
        <v>68</v>
      </c>
    </row>
    <row r="75" spans="1:34" s="5" customFormat="1" ht="16.5" customHeight="1" thickBot="1">
      <c r="A75" s="5">
        <f t="shared" si="48"/>
        <v>10</v>
      </c>
      <c r="B75" s="5">
        <f t="shared" si="49"/>
        <v>999</v>
      </c>
      <c r="C75" s="5">
        <f t="shared" si="37"/>
        <v>10</v>
      </c>
      <c r="D75" s="5">
        <f t="shared" si="50"/>
        <v>999</v>
      </c>
      <c r="E75" s="33">
        <f t="shared" si="51"/>
        <v>10</v>
      </c>
      <c r="F75" s="34">
        <v>69</v>
      </c>
      <c r="G75" s="61">
        <v>52301</v>
      </c>
      <c r="H75" s="62" t="s">
        <v>151</v>
      </c>
      <c r="I75" s="61">
        <v>2003</v>
      </c>
      <c r="J75" s="63" t="s">
        <v>152</v>
      </c>
      <c r="K75" s="37">
        <v>18.64</v>
      </c>
      <c r="L75" s="38">
        <v>17.88</v>
      </c>
      <c r="M75" s="39">
        <f t="shared" si="38"/>
        <v>17.88</v>
      </c>
      <c r="N75" s="40" t="str">
        <f t="shared" si="52"/>
        <v>s</v>
      </c>
      <c r="O75" s="9"/>
      <c r="P75" s="15">
        <f t="shared" si="53"/>
        <v>17.88</v>
      </c>
      <c r="Q75" s="15">
        <f t="shared" si="54"/>
        <v>36.519999999999996</v>
      </c>
      <c r="R75" s="15">
        <f t="shared" si="55"/>
        <v>17.88</v>
      </c>
      <c r="S75" s="15">
        <f t="shared" si="56"/>
        <v>9999</v>
      </c>
      <c r="T75" s="16">
        <f t="shared" si="39"/>
        <v>10000</v>
      </c>
      <c r="U75" s="16">
        <f t="shared" si="40"/>
        <v>38000</v>
      </c>
      <c r="V75" s="16">
        <f t="shared" si="41"/>
        <v>10</v>
      </c>
      <c r="W75" s="10">
        <f t="shared" si="57"/>
        <v>10010</v>
      </c>
      <c r="X75" s="10">
        <f t="shared" si="58"/>
        <v>99999</v>
      </c>
      <c r="Y75" s="10">
        <f t="shared" si="42"/>
        <v>10</v>
      </c>
      <c r="Z75" s="10">
        <f t="shared" si="43"/>
        <v>41</v>
      </c>
      <c r="AA75" s="10">
        <f t="shared" si="27"/>
        <v>10010.000075</v>
      </c>
      <c r="AB75" s="10">
        <f t="shared" si="27"/>
        <v>99999.000075</v>
      </c>
      <c r="AC75" s="10">
        <f t="shared" si="44"/>
        <v>10</v>
      </c>
      <c r="AD75" s="10">
        <f t="shared" si="45"/>
        <v>69</v>
      </c>
      <c r="AE75" s="10">
        <f t="shared" si="59"/>
        <v>10010.000075</v>
      </c>
      <c r="AF75" s="10">
        <f t="shared" si="60"/>
        <v>99999.000075</v>
      </c>
      <c r="AG75" s="10">
        <f t="shared" si="46"/>
        <v>10</v>
      </c>
      <c r="AH75" s="10">
        <f t="shared" si="47"/>
        <v>69</v>
      </c>
    </row>
    <row r="76" spans="1:34" s="5" customFormat="1" ht="16.5" customHeight="1">
      <c r="A76" s="5">
        <f t="shared" si="48"/>
        <v>11</v>
      </c>
      <c r="B76" s="5">
        <f t="shared" si="49"/>
        <v>999</v>
      </c>
      <c r="C76" s="5">
        <f t="shared" si="37"/>
        <v>11</v>
      </c>
      <c r="D76" s="5">
        <f t="shared" si="50"/>
        <v>999</v>
      </c>
      <c r="E76" s="64">
        <f t="shared" si="51"/>
        <v>11</v>
      </c>
      <c r="F76" s="65">
        <v>70</v>
      </c>
      <c r="G76" s="66">
        <v>56501</v>
      </c>
      <c r="H76" s="67" t="s">
        <v>153</v>
      </c>
      <c r="I76" s="66">
        <v>2004</v>
      </c>
      <c r="J76" s="68" t="s">
        <v>154</v>
      </c>
      <c r="K76" s="69">
        <v>18.11</v>
      </c>
      <c r="L76" s="70">
        <v>17.94</v>
      </c>
      <c r="M76" s="71">
        <f t="shared" si="38"/>
        <v>17.94</v>
      </c>
      <c r="N76" s="72" t="str">
        <f t="shared" si="52"/>
        <v>s</v>
      </c>
      <c r="O76" s="9"/>
      <c r="P76" s="15">
        <f t="shared" si="53"/>
        <v>17.94</v>
      </c>
      <c r="Q76" s="15">
        <f t="shared" si="54"/>
        <v>36.05</v>
      </c>
      <c r="R76" s="15">
        <f t="shared" si="55"/>
        <v>17.94</v>
      </c>
      <c r="S76" s="15">
        <f t="shared" si="56"/>
        <v>9999</v>
      </c>
      <c r="T76" s="16">
        <f t="shared" si="39"/>
        <v>11000</v>
      </c>
      <c r="U76" s="16">
        <f t="shared" si="40"/>
        <v>38000</v>
      </c>
      <c r="V76" s="16">
        <f t="shared" si="41"/>
        <v>9</v>
      </c>
      <c r="W76" s="10">
        <f t="shared" si="57"/>
        <v>11009</v>
      </c>
      <c r="X76" s="10">
        <f t="shared" si="58"/>
        <v>99999</v>
      </c>
      <c r="Y76" s="10">
        <f t="shared" si="42"/>
        <v>11</v>
      </c>
      <c r="Z76" s="10">
        <f t="shared" si="43"/>
        <v>41</v>
      </c>
      <c r="AA76" s="10">
        <f t="shared" si="27"/>
        <v>11009.000076</v>
      </c>
      <c r="AB76" s="10">
        <f t="shared" si="27"/>
        <v>99999.000076</v>
      </c>
      <c r="AC76" s="10">
        <f t="shared" si="44"/>
        <v>11</v>
      </c>
      <c r="AD76" s="10">
        <f t="shared" si="45"/>
        <v>70</v>
      </c>
      <c r="AE76" s="10">
        <f t="shared" si="59"/>
        <v>11009.000076</v>
      </c>
      <c r="AF76" s="10">
        <f t="shared" si="60"/>
        <v>99999.000076</v>
      </c>
      <c r="AG76" s="10">
        <f t="shared" si="46"/>
        <v>11</v>
      </c>
      <c r="AH76" s="10">
        <f t="shared" si="47"/>
        <v>70</v>
      </c>
    </row>
    <row r="77" spans="1:34" s="5" customFormat="1" ht="16.5" customHeight="1">
      <c r="A77" s="5">
        <f t="shared" si="48"/>
        <v>2</v>
      </c>
      <c r="B77" s="5">
        <f t="shared" si="49"/>
        <v>999</v>
      </c>
      <c r="C77" s="5">
        <f t="shared" si="37"/>
        <v>2</v>
      </c>
      <c r="D77" s="5">
        <f t="shared" si="50"/>
        <v>999</v>
      </c>
      <c r="E77" s="73">
        <f t="shared" si="51"/>
        <v>2</v>
      </c>
      <c r="F77" s="74">
        <v>71</v>
      </c>
      <c r="G77" s="75">
        <v>48121</v>
      </c>
      <c r="H77" s="76" t="s">
        <v>155</v>
      </c>
      <c r="I77" s="75">
        <v>2003</v>
      </c>
      <c r="J77" s="77" t="s">
        <v>156</v>
      </c>
      <c r="K77" s="78">
        <v>16.99</v>
      </c>
      <c r="L77" s="79">
        <v>16.56</v>
      </c>
      <c r="M77" s="80">
        <f t="shared" si="38"/>
        <v>16.56</v>
      </c>
      <c r="N77" s="81" t="str">
        <f t="shared" si="52"/>
        <v>s</v>
      </c>
      <c r="O77" s="9"/>
      <c r="P77" s="15">
        <f t="shared" si="53"/>
        <v>16.56</v>
      </c>
      <c r="Q77" s="15">
        <f t="shared" si="54"/>
        <v>33.55</v>
      </c>
      <c r="R77" s="15">
        <f t="shared" si="55"/>
        <v>16.56</v>
      </c>
      <c r="S77" s="15">
        <f t="shared" si="56"/>
        <v>9999</v>
      </c>
      <c r="T77" s="16">
        <f t="shared" si="39"/>
        <v>2000</v>
      </c>
      <c r="U77" s="16">
        <f t="shared" si="40"/>
        <v>38000</v>
      </c>
      <c r="V77" s="16">
        <f t="shared" si="41"/>
        <v>3</v>
      </c>
      <c r="W77" s="10">
        <f t="shared" si="57"/>
        <v>2003</v>
      </c>
      <c r="X77" s="10">
        <f t="shared" si="58"/>
        <v>99999</v>
      </c>
      <c r="Y77" s="10">
        <f t="shared" si="42"/>
        <v>2</v>
      </c>
      <c r="Z77" s="10">
        <f t="shared" si="43"/>
        <v>41</v>
      </c>
      <c r="AA77" s="10">
        <f t="shared" si="27"/>
        <v>2003.000077</v>
      </c>
      <c r="AB77" s="10">
        <f t="shared" si="27"/>
        <v>99999.000077</v>
      </c>
      <c r="AC77" s="10">
        <f t="shared" si="44"/>
        <v>2</v>
      </c>
      <c r="AD77" s="10">
        <f t="shared" si="45"/>
        <v>71</v>
      </c>
      <c r="AE77" s="10">
        <f t="shared" si="59"/>
        <v>2003.000077</v>
      </c>
      <c r="AF77" s="10">
        <f t="shared" si="60"/>
        <v>99999.000077</v>
      </c>
      <c r="AG77" s="10">
        <f t="shared" si="46"/>
        <v>2</v>
      </c>
      <c r="AH77" s="10">
        <f t="shared" si="47"/>
        <v>71</v>
      </c>
    </row>
    <row r="78" spans="1:34" s="5" customFormat="1" ht="16.5" customHeight="1" thickBot="1">
      <c r="A78" s="5">
        <f t="shared" si="48"/>
        <v>12</v>
      </c>
      <c r="B78" s="5">
        <f t="shared" si="49"/>
        <v>999</v>
      </c>
      <c r="C78" s="5">
        <f t="shared" si="37"/>
        <v>12</v>
      </c>
      <c r="D78" s="5">
        <f t="shared" si="50"/>
        <v>999</v>
      </c>
      <c r="E78" s="91">
        <f t="shared" si="51"/>
        <v>12</v>
      </c>
      <c r="F78" s="92">
        <v>72</v>
      </c>
      <c r="G78" s="75">
        <v>52391</v>
      </c>
      <c r="H78" s="76" t="s">
        <v>157</v>
      </c>
      <c r="I78" s="75">
        <v>2003</v>
      </c>
      <c r="J78" s="77" t="s">
        <v>158</v>
      </c>
      <c r="K78" s="93">
        <v>17.97</v>
      </c>
      <c r="L78" s="94">
        <v>26.12</v>
      </c>
      <c r="M78" s="95">
        <f t="shared" si="38"/>
        <v>17.97</v>
      </c>
      <c r="N78" s="96" t="str">
        <f t="shared" si="52"/>
        <v>s</v>
      </c>
      <c r="O78" s="9"/>
      <c r="P78" s="15">
        <f t="shared" si="53"/>
        <v>17.97</v>
      </c>
      <c r="Q78" s="15">
        <f t="shared" si="54"/>
        <v>44.09</v>
      </c>
      <c r="R78" s="15">
        <f t="shared" si="55"/>
        <v>17.97</v>
      </c>
      <c r="S78" s="15">
        <f t="shared" si="56"/>
        <v>9999</v>
      </c>
      <c r="T78" s="16">
        <f t="shared" si="39"/>
        <v>12000</v>
      </c>
      <c r="U78" s="16">
        <f t="shared" si="40"/>
        <v>38000</v>
      </c>
      <c r="V78" s="16">
        <f t="shared" si="41"/>
        <v>25</v>
      </c>
      <c r="W78" s="10">
        <f t="shared" si="57"/>
        <v>12025</v>
      </c>
      <c r="X78" s="10">
        <f t="shared" si="58"/>
        <v>99999</v>
      </c>
      <c r="Y78" s="10">
        <f t="shared" si="42"/>
        <v>12</v>
      </c>
      <c r="Z78" s="10">
        <f t="shared" si="43"/>
        <v>41</v>
      </c>
      <c r="AA78" s="10">
        <f t="shared" si="27"/>
        <v>12025.000078</v>
      </c>
      <c r="AB78" s="10">
        <f t="shared" si="27"/>
        <v>99999.000078</v>
      </c>
      <c r="AC78" s="10">
        <f t="shared" si="44"/>
        <v>12</v>
      </c>
      <c r="AD78" s="10">
        <f t="shared" si="45"/>
        <v>72</v>
      </c>
      <c r="AE78" s="10">
        <f t="shared" si="59"/>
        <v>12025.000078</v>
      </c>
      <c r="AF78" s="10">
        <f t="shared" si="60"/>
        <v>99999.000078</v>
      </c>
      <c r="AG78" s="10">
        <f t="shared" si="46"/>
        <v>12</v>
      </c>
      <c r="AH78" s="10">
        <f t="shared" si="47"/>
        <v>72</v>
      </c>
    </row>
    <row r="79" spans="1:34" s="5" customFormat="1" ht="16.5" customHeight="1">
      <c r="A79" s="5">
        <f t="shared" si="48"/>
        <v>999</v>
      </c>
      <c r="B79" s="5">
        <f t="shared" si="49"/>
        <v>999</v>
      </c>
      <c r="C79" s="5">
        <f t="shared" si="37"/>
        <v>999</v>
      </c>
      <c r="D79" s="5">
        <f t="shared" si="50"/>
        <v>999</v>
      </c>
      <c r="E79" s="25">
        <f t="shared" si="51"/>
        <v>999</v>
      </c>
      <c r="F79" s="26"/>
      <c r="G79" s="27"/>
      <c r="H79" s="55"/>
      <c r="I79" s="27"/>
      <c r="J79" s="49"/>
      <c r="K79" s="29"/>
      <c r="L79" s="30"/>
      <c r="M79" s="31">
        <f t="shared" si="38"/>
        <v>0</v>
      </c>
      <c r="N79" s="32">
        <f t="shared" si="52"/>
      </c>
      <c r="O79" s="9"/>
      <c r="P79" s="15">
        <f t="shared" si="53"/>
        <v>9999</v>
      </c>
      <c r="Q79" s="15">
        <f t="shared" si="54"/>
        <v>9999</v>
      </c>
      <c r="R79" s="15">
        <f t="shared" si="55"/>
        <v>9999</v>
      </c>
      <c r="S79" s="15">
        <f t="shared" si="56"/>
        <v>9999</v>
      </c>
      <c r="T79" s="16">
        <f t="shared" si="39"/>
        <v>28000</v>
      </c>
      <c r="U79" s="16">
        <f t="shared" si="40"/>
        <v>38000</v>
      </c>
      <c r="V79" s="16">
        <f t="shared" si="41"/>
        <v>65</v>
      </c>
      <c r="W79" s="10">
        <f t="shared" si="57"/>
        <v>99999</v>
      </c>
      <c r="X79" s="10">
        <f t="shared" si="58"/>
        <v>99999</v>
      </c>
      <c r="Y79" s="10">
        <f t="shared" si="42"/>
        <v>33</v>
      </c>
      <c r="Z79" s="10">
        <f t="shared" si="43"/>
        <v>41</v>
      </c>
      <c r="AA79" s="10">
        <f t="shared" si="27"/>
        <v>99999.000079</v>
      </c>
      <c r="AB79" s="10">
        <f t="shared" si="27"/>
        <v>99999.000079</v>
      </c>
      <c r="AC79" s="10">
        <f t="shared" si="44"/>
        <v>73</v>
      </c>
      <c r="AD79" s="10">
        <f t="shared" si="45"/>
        <v>73</v>
      </c>
      <c r="AE79" s="10">
        <f t="shared" si="59"/>
        <v>99999.000079</v>
      </c>
      <c r="AF79" s="10">
        <f t="shared" si="60"/>
        <v>99999.000079</v>
      </c>
      <c r="AG79" s="10">
        <f t="shared" si="46"/>
        <v>73</v>
      </c>
      <c r="AH79" s="10">
        <f t="shared" si="47"/>
        <v>73</v>
      </c>
    </row>
    <row r="80" spans="1:34" s="5" customFormat="1" ht="16.5" customHeight="1">
      <c r="A80" s="5">
        <f t="shared" si="48"/>
        <v>999</v>
      </c>
      <c r="B80" s="5">
        <f t="shared" si="49"/>
        <v>999</v>
      </c>
      <c r="C80" s="5">
        <f t="shared" si="37"/>
        <v>999</v>
      </c>
      <c r="D80" s="5">
        <f t="shared" si="50"/>
        <v>999</v>
      </c>
      <c r="E80" s="41">
        <f t="shared" si="51"/>
        <v>999</v>
      </c>
      <c r="F80" s="42"/>
      <c r="G80" s="43"/>
      <c r="H80" s="56"/>
      <c r="I80" s="43"/>
      <c r="J80" s="50"/>
      <c r="K80" s="47"/>
      <c r="L80" s="45"/>
      <c r="M80" s="46">
        <f t="shared" si="38"/>
        <v>0</v>
      </c>
      <c r="N80" s="48">
        <f t="shared" si="52"/>
      </c>
      <c r="O80" s="9"/>
      <c r="P80" s="15">
        <f t="shared" si="53"/>
        <v>9999</v>
      </c>
      <c r="Q80" s="15">
        <f t="shared" si="54"/>
        <v>9999</v>
      </c>
      <c r="R80" s="15">
        <f t="shared" si="55"/>
        <v>9999</v>
      </c>
      <c r="S80" s="15">
        <f t="shared" si="56"/>
        <v>9999</v>
      </c>
      <c r="T80" s="16">
        <f t="shared" si="39"/>
        <v>28000</v>
      </c>
      <c r="U80" s="16">
        <f t="shared" si="40"/>
        <v>38000</v>
      </c>
      <c r="V80" s="16">
        <f t="shared" si="41"/>
        <v>65</v>
      </c>
      <c r="W80" s="10">
        <f t="shared" si="57"/>
        <v>99999</v>
      </c>
      <c r="X80" s="10">
        <f t="shared" si="58"/>
        <v>99999</v>
      </c>
      <c r="Y80" s="10">
        <f t="shared" si="42"/>
        <v>33</v>
      </c>
      <c r="Z80" s="10">
        <f t="shared" si="43"/>
        <v>41</v>
      </c>
      <c r="AA80" s="10">
        <f t="shared" si="27"/>
        <v>99999.00008</v>
      </c>
      <c r="AB80" s="10">
        <f t="shared" si="27"/>
        <v>99999.00008</v>
      </c>
      <c r="AC80" s="10">
        <f t="shared" si="44"/>
        <v>74</v>
      </c>
      <c r="AD80" s="10">
        <f t="shared" si="45"/>
        <v>74</v>
      </c>
      <c r="AE80" s="10">
        <f t="shared" si="59"/>
        <v>99999.00008</v>
      </c>
      <c r="AF80" s="10">
        <f t="shared" si="60"/>
        <v>99999.00008</v>
      </c>
      <c r="AG80" s="10">
        <f t="shared" si="46"/>
        <v>74</v>
      </c>
      <c r="AH80" s="10">
        <f t="shared" si="47"/>
        <v>74</v>
      </c>
    </row>
    <row r="81" spans="1:34" s="5" customFormat="1" ht="16.5" customHeight="1" thickBot="1">
      <c r="A81" s="5">
        <f t="shared" si="48"/>
        <v>999</v>
      </c>
      <c r="B81" s="5">
        <f t="shared" si="49"/>
        <v>999</v>
      </c>
      <c r="C81" s="5">
        <f t="shared" si="37"/>
        <v>999</v>
      </c>
      <c r="D81" s="5">
        <f t="shared" si="50"/>
        <v>999</v>
      </c>
      <c r="E81" s="33">
        <f t="shared" si="51"/>
        <v>999</v>
      </c>
      <c r="F81" s="34"/>
      <c r="G81" s="35"/>
      <c r="H81" s="57"/>
      <c r="I81" s="35"/>
      <c r="J81" s="51"/>
      <c r="K81" s="37"/>
      <c r="L81" s="38"/>
      <c r="M81" s="39">
        <f t="shared" si="38"/>
        <v>0</v>
      </c>
      <c r="N81" s="40">
        <f t="shared" si="52"/>
      </c>
      <c r="O81" s="9"/>
      <c r="P81" s="15">
        <f t="shared" si="53"/>
        <v>9999</v>
      </c>
      <c r="Q81" s="15">
        <f t="shared" si="54"/>
        <v>9999</v>
      </c>
      <c r="R81" s="15">
        <f t="shared" si="55"/>
        <v>9999</v>
      </c>
      <c r="S81" s="15">
        <f t="shared" si="56"/>
        <v>9999</v>
      </c>
      <c r="T81" s="16">
        <f t="shared" si="39"/>
        <v>28000</v>
      </c>
      <c r="U81" s="16">
        <f t="shared" si="40"/>
        <v>38000</v>
      </c>
      <c r="V81" s="16">
        <f t="shared" si="41"/>
        <v>65</v>
      </c>
      <c r="W81" s="10">
        <f t="shared" si="57"/>
        <v>99999</v>
      </c>
      <c r="X81" s="10">
        <f t="shared" si="58"/>
        <v>99999</v>
      </c>
      <c r="Y81" s="10">
        <f t="shared" si="42"/>
        <v>33</v>
      </c>
      <c r="Z81" s="10">
        <f t="shared" si="43"/>
        <v>41</v>
      </c>
      <c r="AA81" s="10">
        <f t="shared" si="27"/>
        <v>99999.000081</v>
      </c>
      <c r="AB81" s="10">
        <f t="shared" si="27"/>
        <v>99999.000081</v>
      </c>
      <c r="AC81" s="10">
        <f t="shared" si="44"/>
        <v>75</v>
      </c>
      <c r="AD81" s="10">
        <f t="shared" si="45"/>
        <v>75</v>
      </c>
      <c r="AE81" s="10">
        <f t="shared" si="59"/>
        <v>99999.000081</v>
      </c>
      <c r="AF81" s="10">
        <f t="shared" si="60"/>
        <v>99999.000081</v>
      </c>
      <c r="AG81" s="10">
        <f t="shared" si="46"/>
        <v>75</v>
      </c>
      <c r="AH81" s="10">
        <f t="shared" si="47"/>
        <v>75</v>
      </c>
    </row>
  </sheetData>
  <sheetProtection/>
  <mergeCells count="4">
    <mergeCell ref="E1:N1"/>
    <mergeCell ref="E2:N2"/>
    <mergeCell ref="E3:N3"/>
    <mergeCell ref="K5:L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B1">
      <selection activeCell="B1" sqref="B1:J1"/>
    </sheetView>
  </sheetViews>
  <sheetFormatPr defaultColWidth="9.140625" defaultRowHeight="12.75"/>
  <cols>
    <col min="1" max="1" width="9.140625" style="1" hidden="1" customWidth="1"/>
    <col min="2" max="2" width="6.7109375" style="1" customWidth="1"/>
    <col min="3" max="3" width="6.8515625" style="4" customWidth="1"/>
    <col min="4" max="4" width="9.28125" style="1" customWidth="1"/>
    <col min="5" max="5" width="16.28125" style="1" bestFit="1" customWidth="1"/>
    <col min="6" max="6" width="5.00390625" style="1" bestFit="1" customWidth="1"/>
    <col min="7" max="7" width="15.421875" style="1" bestFit="1" customWidth="1"/>
    <col min="8" max="8" width="9.57421875" style="1" customWidth="1"/>
    <col min="9" max="9" width="8.57421875" style="1" customWidth="1"/>
    <col min="10" max="10" width="9.7109375" style="1" customWidth="1"/>
    <col min="11" max="16384" width="9.140625" style="1" customWidth="1"/>
  </cols>
  <sheetData>
    <row r="1" spans="2:10" ht="24">
      <c r="B1" s="97" t="s">
        <v>2</v>
      </c>
      <c r="C1" s="97"/>
      <c r="D1" s="97"/>
      <c r="E1" s="97"/>
      <c r="F1" s="97"/>
      <c r="G1" s="97"/>
      <c r="H1" s="97"/>
      <c r="I1" s="97"/>
      <c r="J1" s="97"/>
    </row>
    <row r="2" spans="2:10" ht="22.5">
      <c r="B2" s="98" t="str">
        <f>'Základní kolo'!E2</f>
        <v>Český pohár 2021 - Pražský pohár</v>
      </c>
      <c r="C2" s="98"/>
      <c r="D2" s="98"/>
      <c r="E2" s="98"/>
      <c r="F2" s="98"/>
      <c r="G2" s="98"/>
      <c r="H2" s="98"/>
      <c r="I2" s="98"/>
      <c r="J2" s="98"/>
    </row>
    <row r="3" spans="2:10" ht="22.5">
      <c r="B3" s="98" t="str">
        <f>'Základní kolo'!E3</f>
        <v>17. 7. 2021 - Praha - Stromovka</v>
      </c>
      <c r="C3" s="98"/>
      <c r="D3" s="98"/>
      <c r="E3" s="98"/>
      <c r="F3" s="98"/>
      <c r="G3" s="98"/>
      <c r="H3" s="98"/>
      <c r="I3" s="98"/>
      <c r="J3" s="98"/>
    </row>
    <row r="4" spans="2:10" s="5" customFormat="1" ht="16.5" customHeight="1" thickBot="1">
      <c r="B4" s="6"/>
      <c r="C4" s="7"/>
      <c r="E4" s="8"/>
      <c r="G4" s="6"/>
      <c r="H4" s="6"/>
      <c r="I4" s="6"/>
      <c r="J4" s="6"/>
    </row>
    <row r="5" spans="2:10" s="5" customFormat="1" ht="13.5" thickBot="1">
      <c r="B5" s="11"/>
      <c r="C5" s="12"/>
      <c r="E5" s="21" t="s">
        <v>32</v>
      </c>
      <c r="F5" s="10"/>
      <c r="G5" s="11"/>
      <c r="H5" s="99"/>
      <c r="I5" s="99"/>
      <c r="J5" s="11"/>
    </row>
    <row r="6" spans="2:10" s="5" customFormat="1" ht="13.5" thickBot="1">
      <c r="B6" s="21" t="s">
        <v>3</v>
      </c>
      <c r="C6" s="23" t="s">
        <v>4</v>
      </c>
      <c r="D6" s="24" t="s">
        <v>9</v>
      </c>
      <c r="E6" s="21" t="s">
        <v>1</v>
      </c>
      <c r="F6" s="24" t="s">
        <v>0</v>
      </c>
      <c r="G6" s="21" t="s">
        <v>5</v>
      </c>
      <c r="H6" s="21" t="s">
        <v>6</v>
      </c>
      <c r="I6" s="21" t="s">
        <v>7</v>
      </c>
      <c r="J6" s="21" t="s">
        <v>8</v>
      </c>
    </row>
    <row r="7" spans="1:10" s="5" customFormat="1" ht="12.75">
      <c r="A7" s="5">
        <v>1</v>
      </c>
      <c r="B7" s="25">
        <f>IF(ISERROR(VLOOKUP($A7,'Základní kolo'!$B$7:$M$81,4,FALSE)),"",VLOOKUP($A7,'Základní kolo'!$B$7:$M$81,4,FALSE))</f>
        <v>1</v>
      </c>
      <c r="C7" s="26">
        <f>IF(ISERROR(VLOOKUP($A7,'Základní kolo'!$B$7:$M$81,5,FALSE)),"",VLOOKUP($A7,'Základní kolo'!$B$7:$M$81,5,FALSE))</f>
        <v>27</v>
      </c>
      <c r="D7" s="27">
        <f>IF(ISERROR(VLOOKUP($A7,'Základní kolo'!$B$7:$M$81,6,FALSE)),"",VLOOKUP($A7,'Základní kolo'!$B$7:$M$81,6,FALSE))</f>
        <v>22621</v>
      </c>
      <c r="E7" s="28" t="str">
        <f>IF(ISERROR(VLOOKUP($A7,'Základní kolo'!$B$7:$M$81,7,FALSE)),"",VLOOKUP($A7,'Základní kolo'!$B$7:$M$81,7,FALSE))</f>
        <v>Svačina Richard</v>
      </c>
      <c r="F7" s="27">
        <f>IF(ISERROR(VLOOKUP($A7,'Základní kolo'!$B$7:$M$81,8,FALSE)),"",VLOOKUP($A7,'Základní kolo'!$B$7:$M$81,8,FALSE))</f>
        <v>1997</v>
      </c>
      <c r="G7" s="28" t="str">
        <f>IF(ISERROR(VLOOKUP($A7,'Základní kolo'!$B$7:$M$81,9,FALSE)),"",VLOOKUP($A7,'Základní kolo'!$B$7:$M$81,9,FALSE))</f>
        <v>Michálkovice</v>
      </c>
      <c r="H7" s="30">
        <f>IF(ISERROR(VLOOKUP($A7,'Základní kolo'!$B$7:$M$81,10,FALSE)),"",VLOOKUP($A7,'Základní kolo'!$B$7:$M$81,10,FALSE))</f>
        <v>15.95</v>
      </c>
      <c r="I7" s="30">
        <f>IF(ISERROR(VLOOKUP($A7,'Základní kolo'!$B$7:$M$81,11,FALSE)),"",VLOOKUP($A7,'Základní kolo'!$B$7:$M$81,11,FALSE))</f>
        <v>16.14</v>
      </c>
      <c r="J7" s="31">
        <f>IF(ISERROR(VLOOKUP($A7,'Základní kolo'!$B$7:$M$81,12,FALSE)),"",VLOOKUP($A7,'Základní kolo'!$B$7:$M$81,12,FALSE))</f>
        <v>15.95</v>
      </c>
    </row>
    <row r="8" spans="1:10" s="5" customFormat="1" ht="12.75">
      <c r="A8" s="5">
        <v>2</v>
      </c>
      <c r="B8" s="41">
        <f>IF(ISERROR(VLOOKUP($A8,'Základní kolo'!$B$7:$M$81,4,FALSE)),"",VLOOKUP($A8,'Základní kolo'!$B$7:$M$81,4,FALSE))</f>
        <v>2</v>
      </c>
      <c r="C8" s="42">
        <f>IF(ISERROR(VLOOKUP($A8,'Základní kolo'!$B$7:$M$81,5,FALSE)),"",VLOOKUP($A8,'Základní kolo'!$B$7:$M$81,5,FALSE))</f>
        <v>51</v>
      </c>
      <c r="D8" s="43">
        <f>IF(ISERROR(VLOOKUP($A8,'Základní kolo'!$B$7:$M$81,6,FALSE)),"",VLOOKUP($A8,'Základní kolo'!$B$7:$M$81,6,FALSE))</f>
        <v>40231</v>
      </c>
      <c r="E8" s="44" t="str">
        <f>IF(ISERROR(VLOOKUP($A8,'Základní kolo'!$B$7:$M$81,7,FALSE)),"",VLOOKUP($A8,'Základní kolo'!$B$7:$M$81,7,FALSE))</f>
        <v>Snášel Patrik</v>
      </c>
      <c r="F8" s="43">
        <f>IF(ISERROR(VLOOKUP($A8,'Základní kolo'!$B$7:$M$81,8,FALSE)),"",VLOOKUP($A8,'Základní kolo'!$B$7:$M$81,8,FALSE))</f>
        <v>1997</v>
      </c>
      <c r="G8" s="44" t="str">
        <f>IF(ISERROR(VLOOKUP($A8,'Základní kolo'!$B$7:$M$81,9,FALSE)),"",VLOOKUP($A8,'Základní kolo'!$B$7:$M$81,9,FALSE))</f>
        <v>Hradec u Stoda</v>
      </c>
      <c r="H8" s="45">
        <f>IF(ISERROR(VLOOKUP($A8,'Základní kolo'!$B$7:$M$81,10,FALSE)),"",VLOOKUP($A8,'Základní kolo'!$B$7:$M$81,10,FALSE))</f>
        <v>16.67</v>
      </c>
      <c r="I8" s="45">
        <f>IF(ISERROR(VLOOKUP($A8,'Základní kolo'!$B$7:$M$81,11,FALSE)),"",VLOOKUP($A8,'Základní kolo'!$B$7:$M$81,11,FALSE))</f>
        <v>16.23</v>
      </c>
      <c r="J8" s="46">
        <f>IF(ISERROR(VLOOKUP($A8,'Základní kolo'!$B$7:$M$81,12,FALSE)),"",VLOOKUP($A8,'Základní kolo'!$B$7:$M$81,12,FALSE))</f>
        <v>16.23</v>
      </c>
    </row>
    <row r="9" spans="1:10" s="5" customFormat="1" ht="12.75">
      <c r="A9" s="5">
        <v>3</v>
      </c>
      <c r="B9" s="41">
        <f>IF(ISERROR(VLOOKUP($A9,'Základní kolo'!$B$7:$M$81,4,FALSE)),"",VLOOKUP($A9,'Základní kolo'!$B$7:$M$81,4,FALSE))</f>
        <v>3</v>
      </c>
      <c r="C9" s="42">
        <f>IF(ISERROR(VLOOKUP($A9,'Základní kolo'!$B$7:$M$81,5,FALSE)),"",VLOOKUP($A9,'Základní kolo'!$B$7:$M$81,5,FALSE))</f>
        <v>37</v>
      </c>
      <c r="D9" s="43">
        <f>IF(ISERROR(VLOOKUP($A9,'Základní kolo'!$B$7:$M$81,6,FALSE)),"",VLOOKUP($A9,'Základní kolo'!$B$7:$M$81,6,FALSE))</f>
        <v>17681</v>
      </c>
      <c r="E9" s="44" t="str">
        <f>IF(ISERROR(VLOOKUP($A9,'Základní kolo'!$B$7:$M$81,7,FALSE)),"",VLOOKUP($A9,'Základní kolo'!$B$7:$M$81,7,FALSE))</f>
        <v>Kroupa Lukáš</v>
      </c>
      <c r="F9" s="43">
        <f>IF(ISERROR(VLOOKUP($A9,'Základní kolo'!$B$7:$M$81,8,FALSE)),"",VLOOKUP($A9,'Základní kolo'!$B$7:$M$81,8,FALSE))</f>
        <v>1997</v>
      </c>
      <c r="G9" s="44" t="str">
        <f>IF(ISERROR(VLOOKUP($A9,'Základní kolo'!$B$7:$M$81,9,FALSE)),"",VLOOKUP($A9,'Základní kolo'!$B$7:$M$81,9,FALSE))</f>
        <v>Pardubice-Polabiny </v>
      </c>
      <c r="H9" s="45">
        <f>IF(ISERROR(VLOOKUP($A9,'Základní kolo'!$B$7:$M$81,10,FALSE)),"",VLOOKUP($A9,'Základní kolo'!$B$7:$M$81,10,FALSE))</f>
        <v>16.38</v>
      </c>
      <c r="I9" s="45" t="str">
        <f>IF(ISERROR(VLOOKUP($A9,'Základní kolo'!$B$7:$M$81,11,FALSE)),"",VLOOKUP($A9,'Základní kolo'!$B$7:$M$81,11,FALSE))</f>
        <v>NP</v>
      </c>
      <c r="J9" s="46">
        <f>IF(ISERROR(VLOOKUP($A9,'Základní kolo'!$B$7:$M$81,12,FALSE)),"",VLOOKUP($A9,'Základní kolo'!$B$7:$M$81,12,FALSE))</f>
        <v>16.38</v>
      </c>
    </row>
    <row r="10" spans="1:10" s="5" customFormat="1" ht="12.75">
      <c r="A10" s="5">
        <v>4</v>
      </c>
      <c r="B10" s="41">
        <f>IF(ISERROR(VLOOKUP($A10,'Základní kolo'!$B$7:$M$81,4,FALSE)),"",VLOOKUP($A10,'Základní kolo'!$B$7:$M$81,4,FALSE))</f>
        <v>4</v>
      </c>
      <c r="C10" s="42">
        <f>IF(ISERROR(VLOOKUP($A10,'Základní kolo'!$B$7:$M$81,5,FALSE)),"",VLOOKUP($A10,'Základní kolo'!$B$7:$M$81,5,FALSE))</f>
        <v>49</v>
      </c>
      <c r="D10" s="43">
        <f>IF(ISERROR(VLOOKUP($A10,'Základní kolo'!$B$7:$M$81,6,FALSE)),"",VLOOKUP($A10,'Základní kolo'!$B$7:$M$81,6,FALSE))</f>
        <v>10161</v>
      </c>
      <c r="E10" s="44" t="str">
        <f>IF(ISERROR(VLOOKUP($A10,'Základní kolo'!$B$7:$M$81,7,FALSE)),"",VLOOKUP($A10,'Základní kolo'!$B$7:$M$81,7,FALSE))</f>
        <v>Lidmila Martin</v>
      </c>
      <c r="F10" s="43">
        <f>IF(ISERROR(VLOOKUP($A10,'Základní kolo'!$B$7:$M$81,8,FALSE)),"",VLOOKUP($A10,'Základní kolo'!$B$7:$M$81,8,FALSE))</f>
        <v>1995</v>
      </c>
      <c r="G10" s="44" t="str">
        <f>IF(ISERROR(VLOOKUP($A10,'Základní kolo'!$B$7:$M$81,9,FALSE)),"",VLOOKUP($A10,'Základní kolo'!$B$7:$M$81,9,FALSE))</f>
        <v>Zbožnov</v>
      </c>
      <c r="H10" s="45" t="str">
        <f>IF(ISERROR(VLOOKUP($A10,'Základní kolo'!$B$7:$M$81,10,FALSE)),"",VLOOKUP($A10,'Základní kolo'!$B$7:$M$81,10,FALSE))</f>
        <v>NP</v>
      </c>
      <c r="I10" s="45">
        <f>IF(ISERROR(VLOOKUP($A10,'Základní kolo'!$B$7:$M$81,11,FALSE)),"",VLOOKUP($A10,'Základní kolo'!$B$7:$M$81,11,FALSE))</f>
        <v>16.4</v>
      </c>
      <c r="J10" s="46">
        <f>IF(ISERROR(VLOOKUP($A10,'Základní kolo'!$B$7:$M$81,12,FALSE)),"",VLOOKUP($A10,'Základní kolo'!$B$7:$M$81,12,FALSE))</f>
        <v>16.4</v>
      </c>
    </row>
    <row r="11" spans="1:10" s="5" customFormat="1" ht="12.75">
      <c r="A11" s="5">
        <v>5</v>
      </c>
      <c r="B11" s="41">
        <f>IF(ISERROR(VLOOKUP($A11,'Základní kolo'!$B$7:$M$81,4,FALSE)),"",VLOOKUP($A11,'Základní kolo'!$B$7:$M$81,4,FALSE))</f>
        <v>5</v>
      </c>
      <c r="C11" s="42">
        <f>IF(ISERROR(VLOOKUP($A11,'Základní kolo'!$B$7:$M$81,5,FALSE)),"",VLOOKUP($A11,'Základní kolo'!$B$7:$M$81,5,FALSE))</f>
        <v>40</v>
      </c>
      <c r="D11" s="43">
        <f>IF(ISERROR(VLOOKUP($A11,'Základní kolo'!$B$7:$M$81,6,FALSE)),"",VLOOKUP($A11,'Základní kolo'!$B$7:$M$81,6,FALSE))</f>
        <v>7361</v>
      </c>
      <c r="E11" s="44" t="str">
        <f>IF(ISERROR(VLOOKUP($A11,'Základní kolo'!$B$7:$M$81,7,FALSE)),"",VLOOKUP($A11,'Základní kolo'!$B$7:$M$81,7,FALSE))</f>
        <v>Paulíček Stanislav</v>
      </c>
      <c r="F11" s="43">
        <f>IF(ISERROR(VLOOKUP($A11,'Základní kolo'!$B$7:$M$81,8,FALSE)),"",VLOOKUP($A11,'Základní kolo'!$B$7:$M$81,8,FALSE))</f>
        <v>1993</v>
      </c>
      <c r="G11" s="44" t="str">
        <f>IF(ISERROR(VLOOKUP($A11,'Základní kolo'!$B$7:$M$81,9,FALSE)),"",VLOOKUP($A11,'Základní kolo'!$B$7:$M$81,9,FALSE))</f>
        <v>HZS Pardubického kraje</v>
      </c>
      <c r="H11" s="45">
        <f>IF(ISERROR(VLOOKUP($A11,'Základní kolo'!$B$7:$M$81,10,FALSE)),"",VLOOKUP($A11,'Základní kolo'!$B$7:$M$81,10,FALSE))</f>
        <v>16.72</v>
      </c>
      <c r="I11" s="45" t="str">
        <f>IF(ISERROR(VLOOKUP($A11,'Základní kolo'!$B$7:$M$81,11,FALSE)),"",VLOOKUP($A11,'Základní kolo'!$B$7:$M$81,11,FALSE))</f>
        <v>NP</v>
      </c>
      <c r="J11" s="46">
        <f>IF(ISERROR(VLOOKUP($A11,'Základní kolo'!$B$7:$M$81,12,FALSE)),"",VLOOKUP($A11,'Základní kolo'!$B$7:$M$81,12,FALSE))</f>
        <v>16.72</v>
      </c>
    </row>
    <row r="12" spans="1:10" s="5" customFormat="1" ht="12.75">
      <c r="A12" s="5">
        <v>6</v>
      </c>
      <c r="B12" s="41">
        <f>IF(ISERROR(VLOOKUP($A12,'Základní kolo'!$B$7:$M$81,4,FALSE)),"",VLOOKUP($A12,'Základní kolo'!$B$7:$M$81,4,FALSE))</f>
        <v>6</v>
      </c>
      <c r="C12" s="42">
        <f>IF(ISERROR(VLOOKUP($A12,'Základní kolo'!$B$7:$M$81,5,FALSE)),"",VLOOKUP($A12,'Základní kolo'!$B$7:$M$81,5,FALSE))</f>
        <v>25</v>
      </c>
      <c r="D12" s="43">
        <f>IF(ISERROR(VLOOKUP($A12,'Základní kolo'!$B$7:$M$81,6,FALSE)),"",VLOOKUP($A12,'Základní kolo'!$B$7:$M$81,6,FALSE))</f>
        <v>22791</v>
      </c>
      <c r="E12" s="44" t="str">
        <f>IF(ISERROR(VLOOKUP($A12,'Základní kolo'!$B$7:$M$81,7,FALSE)),"",VLOOKUP($A12,'Základní kolo'!$B$7:$M$81,7,FALSE))</f>
        <v>Páral Filip</v>
      </c>
      <c r="F12" s="43">
        <f>IF(ISERROR(VLOOKUP($A12,'Základní kolo'!$B$7:$M$81,8,FALSE)),"",VLOOKUP($A12,'Základní kolo'!$B$7:$M$81,8,FALSE))</f>
        <v>1996</v>
      </c>
      <c r="G12" s="44" t="str">
        <f>IF(ISERROR(VLOOKUP($A12,'Základní kolo'!$B$7:$M$81,9,FALSE)),"",VLOOKUP($A12,'Základní kolo'!$B$7:$M$81,9,FALSE))</f>
        <v>Bořitov</v>
      </c>
      <c r="H12" s="45">
        <f>IF(ISERROR(VLOOKUP($A12,'Základní kolo'!$B$7:$M$81,10,FALSE)),"",VLOOKUP($A12,'Základní kolo'!$B$7:$M$81,10,FALSE))</f>
        <v>16.74</v>
      </c>
      <c r="I12" s="45" t="str">
        <f>IF(ISERROR(VLOOKUP($A12,'Základní kolo'!$B$7:$M$81,11,FALSE)),"",VLOOKUP($A12,'Základní kolo'!$B$7:$M$81,11,FALSE))</f>
        <v>NP</v>
      </c>
      <c r="J12" s="46">
        <f>IF(ISERROR(VLOOKUP($A12,'Základní kolo'!$B$7:$M$81,12,FALSE)),"",VLOOKUP($A12,'Základní kolo'!$B$7:$M$81,12,FALSE))</f>
        <v>16.74</v>
      </c>
    </row>
    <row r="13" spans="1:10" s="5" customFormat="1" ht="12.75">
      <c r="A13" s="5">
        <v>7</v>
      </c>
      <c r="B13" s="41">
        <f>IF(ISERROR(VLOOKUP($A13,'Základní kolo'!$B$7:$M$81,4,FALSE)),"",VLOOKUP($A13,'Základní kolo'!$B$7:$M$81,4,FALSE))</f>
        <v>7</v>
      </c>
      <c r="C13" s="42">
        <f>IF(ISERROR(VLOOKUP($A13,'Základní kolo'!$B$7:$M$81,5,FALSE)),"",VLOOKUP($A13,'Základní kolo'!$B$7:$M$81,5,FALSE))</f>
        <v>6</v>
      </c>
      <c r="D13" s="43">
        <f>IF(ISERROR(VLOOKUP($A13,'Základní kolo'!$B$7:$M$81,6,FALSE)),"",VLOOKUP($A13,'Základní kolo'!$B$7:$M$81,6,FALSE))</f>
        <v>28781</v>
      </c>
      <c r="E13" s="44" t="str">
        <f>IF(ISERROR(VLOOKUP($A13,'Základní kolo'!$B$7:$M$81,7,FALSE)),"",VLOOKUP($A13,'Základní kolo'!$B$7:$M$81,7,FALSE))</f>
        <v>Bubeníček Lukáš</v>
      </c>
      <c r="F13" s="43">
        <f>IF(ISERROR(VLOOKUP($A13,'Základní kolo'!$B$7:$M$81,8,FALSE)),"",VLOOKUP($A13,'Základní kolo'!$B$7:$M$81,8,FALSE))</f>
        <v>2002</v>
      </c>
      <c r="G13" s="44" t="str">
        <f>IF(ISERROR(VLOOKUP($A13,'Základní kolo'!$B$7:$M$81,9,FALSE)),"",VLOOKUP($A13,'Základní kolo'!$B$7:$M$81,9,FALSE))</f>
        <v>Skuteč</v>
      </c>
      <c r="H13" s="45">
        <f>IF(ISERROR(VLOOKUP($A13,'Základní kolo'!$B$7:$M$81,10,FALSE)),"",VLOOKUP($A13,'Základní kolo'!$B$7:$M$81,10,FALSE))</f>
        <v>17.15</v>
      </c>
      <c r="I13" s="45" t="str">
        <f>IF(ISERROR(VLOOKUP($A13,'Základní kolo'!$B$7:$M$81,11,FALSE)),"",VLOOKUP($A13,'Základní kolo'!$B$7:$M$81,11,FALSE))</f>
        <v>NP</v>
      </c>
      <c r="J13" s="46">
        <f>IF(ISERROR(VLOOKUP($A13,'Základní kolo'!$B$7:$M$81,12,FALSE)),"",VLOOKUP($A13,'Základní kolo'!$B$7:$M$81,12,FALSE))</f>
        <v>17.15</v>
      </c>
    </row>
    <row r="14" spans="1:10" s="5" customFormat="1" ht="12.75">
      <c r="A14" s="5">
        <v>8</v>
      </c>
      <c r="B14" s="41">
        <f>IF(ISERROR(VLOOKUP($A14,'Základní kolo'!$B$7:$M$81,4,FALSE)),"",VLOOKUP($A14,'Základní kolo'!$B$7:$M$81,4,FALSE))</f>
        <v>8</v>
      </c>
      <c r="C14" s="42">
        <f>IF(ISERROR(VLOOKUP($A14,'Základní kolo'!$B$7:$M$81,5,FALSE)),"",VLOOKUP($A14,'Základní kolo'!$B$7:$M$81,5,FALSE))</f>
        <v>9</v>
      </c>
      <c r="D14" s="43">
        <f>IF(ISERROR(VLOOKUP($A14,'Základní kolo'!$B$7:$M$81,6,FALSE)),"",VLOOKUP($A14,'Základní kolo'!$B$7:$M$81,6,FALSE))</f>
        <v>22231</v>
      </c>
      <c r="E14" s="44" t="str">
        <f>IF(ISERROR(VLOOKUP($A14,'Základní kolo'!$B$7:$M$81,7,FALSE)),"",VLOOKUP($A14,'Základní kolo'!$B$7:$M$81,7,FALSE))</f>
        <v>Linhart Patrik</v>
      </c>
      <c r="F14" s="43">
        <f>IF(ISERROR(VLOOKUP($A14,'Základní kolo'!$B$7:$M$81,8,FALSE)),"",VLOOKUP($A14,'Základní kolo'!$B$7:$M$81,8,FALSE))</f>
        <v>2000</v>
      </c>
      <c r="G14" s="44" t="str">
        <f>IF(ISERROR(VLOOKUP($A14,'Základní kolo'!$B$7:$M$81,9,FALSE)),"",VLOOKUP($A14,'Základní kolo'!$B$7:$M$81,9,FALSE))</f>
        <v>Hajnice</v>
      </c>
      <c r="H14" s="45">
        <f>IF(ISERROR(VLOOKUP($A14,'Základní kolo'!$B$7:$M$81,10,FALSE)),"",VLOOKUP($A14,'Základní kolo'!$B$7:$M$81,10,FALSE))</f>
        <v>17.39</v>
      </c>
      <c r="I14" s="45" t="str">
        <f>IF(ISERROR(VLOOKUP($A14,'Základní kolo'!$B$7:$M$81,11,FALSE)),"",VLOOKUP($A14,'Základní kolo'!$B$7:$M$81,11,FALSE))</f>
        <v>NP</v>
      </c>
      <c r="J14" s="46">
        <f>IF(ISERROR(VLOOKUP($A14,'Základní kolo'!$B$7:$M$81,12,FALSE)),"",VLOOKUP($A14,'Základní kolo'!$B$7:$M$81,12,FALSE))</f>
        <v>17.39</v>
      </c>
    </row>
    <row r="15" spans="1:10" s="5" customFormat="1" ht="12.75">
      <c r="A15" s="5">
        <v>9</v>
      </c>
      <c r="B15" s="41">
        <f>IF(ISERROR(VLOOKUP($A15,'Základní kolo'!$B$7:$M$81,4,FALSE)),"",VLOOKUP($A15,'Základní kolo'!$B$7:$M$81,4,FALSE))</f>
        <v>8</v>
      </c>
      <c r="C15" s="42">
        <f>IF(ISERROR(VLOOKUP($A15,'Základní kolo'!$B$7:$M$81,5,FALSE)),"",VLOOKUP($A15,'Základní kolo'!$B$7:$M$81,5,FALSE))</f>
        <v>30</v>
      </c>
      <c r="D15" s="43">
        <f>IF(ISERROR(VLOOKUP($A15,'Základní kolo'!$B$7:$M$81,6,FALSE)),"",VLOOKUP($A15,'Základní kolo'!$B$7:$M$81,6,FALSE))</f>
        <v>23981</v>
      </c>
      <c r="E15" s="44" t="str">
        <f>IF(ISERROR(VLOOKUP($A15,'Základní kolo'!$B$7:$M$81,7,FALSE)),"",VLOOKUP($A15,'Základní kolo'!$B$7:$M$81,7,FALSE))</f>
        <v>Šváb Jan</v>
      </c>
      <c r="F15" s="43">
        <f>IF(ISERROR(VLOOKUP($A15,'Základní kolo'!$B$7:$M$81,8,FALSE)),"",VLOOKUP($A15,'Základní kolo'!$B$7:$M$81,8,FALSE))</f>
        <v>2002</v>
      </c>
      <c r="G15" s="44" t="str">
        <f>IF(ISERROR(VLOOKUP($A15,'Základní kolo'!$B$7:$M$81,9,FALSE)),"",VLOOKUP($A15,'Základní kolo'!$B$7:$M$81,9,FALSE))</f>
        <v>Dobřany</v>
      </c>
      <c r="H15" s="45">
        <f>IF(ISERROR(VLOOKUP($A15,'Základní kolo'!$B$7:$M$81,10,FALSE)),"",VLOOKUP($A15,'Základní kolo'!$B$7:$M$81,10,FALSE))</f>
        <v>17.39</v>
      </c>
      <c r="I15" s="45" t="str">
        <f>IF(ISERROR(VLOOKUP($A15,'Základní kolo'!$B$7:$M$81,11,FALSE)),"",VLOOKUP($A15,'Základní kolo'!$B$7:$M$81,11,FALSE))</f>
        <v>NP</v>
      </c>
      <c r="J15" s="46">
        <f>IF(ISERROR(VLOOKUP($A15,'Základní kolo'!$B$7:$M$81,12,FALSE)),"",VLOOKUP($A15,'Základní kolo'!$B$7:$M$81,12,FALSE))</f>
        <v>17.39</v>
      </c>
    </row>
    <row r="16" spans="1:10" s="5" customFormat="1" ht="12.75">
      <c r="A16" s="5">
        <v>10</v>
      </c>
      <c r="B16" s="41">
        <f>IF(ISERROR(VLOOKUP($A16,'Základní kolo'!$B$7:$M$81,4,FALSE)),"",VLOOKUP($A16,'Základní kolo'!$B$7:$M$81,4,FALSE))</f>
        <v>10</v>
      </c>
      <c r="C16" s="42">
        <f>IF(ISERROR(VLOOKUP($A16,'Základní kolo'!$B$7:$M$81,5,FALSE)),"",VLOOKUP($A16,'Základní kolo'!$B$7:$M$81,5,FALSE))</f>
        <v>13</v>
      </c>
      <c r="D16" s="43">
        <f>IF(ISERROR(VLOOKUP($A16,'Základní kolo'!$B$7:$M$81,6,FALSE)),"",VLOOKUP($A16,'Základní kolo'!$B$7:$M$81,6,FALSE))</f>
        <v>66001</v>
      </c>
      <c r="E16" s="44" t="str">
        <f>IF(ISERROR(VLOOKUP($A16,'Základní kolo'!$B$7:$M$81,7,FALSE)),"",VLOOKUP($A16,'Základní kolo'!$B$7:$M$81,7,FALSE))</f>
        <v>Ježek Miloš</v>
      </c>
      <c r="F16" s="43">
        <f>IF(ISERROR(VLOOKUP($A16,'Základní kolo'!$B$7:$M$81,8,FALSE)),"",VLOOKUP($A16,'Základní kolo'!$B$7:$M$81,8,FALSE))</f>
        <v>1989</v>
      </c>
      <c r="G16" s="44" t="str">
        <f>IF(ISERROR(VLOOKUP($A16,'Základní kolo'!$B$7:$M$81,9,FALSE)),"",VLOOKUP($A16,'Základní kolo'!$B$7:$M$81,9,FALSE))</f>
        <v>HZS Středočeského kraje</v>
      </c>
      <c r="H16" s="45">
        <f>IF(ISERROR(VLOOKUP($A16,'Základní kolo'!$B$7:$M$81,10,FALSE)),"",VLOOKUP($A16,'Základní kolo'!$B$7:$M$81,10,FALSE))</f>
        <v>19.25</v>
      </c>
      <c r="I16" s="45">
        <f>IF(ISERROR(VLOOKUP($A16,'Základní kolo'!$B$7:$M$81,11,FALSE)),"",VLOOKUP($A16,'Základní kolo'!$B$7:$M$81,11,FALSE))</f>
        <v>17.42</v>
      </c>
      <c r="J16" s="46">
        <f>IF(ISERROR(VLOOKUP($A16,'Základní kolo'!$B$7:$M$81,12,FALSE)),"",VLOOKUP($A16,'Základní kolo'!$B$7:$M$81,12,FALSE))</f>
        <v>17.42</v>
      </c>
    </row>
    <row r="17" spans="1:10" s="5" customFormat="1" ht="12.75">
      <c r="A17" s="5">
        <v>11</v>
      </c>
      <c r="B17" s="41">
        <f>IF(ISERROR(VLOOKUP($A17,'Základní kolo'!$B$7:$M$81,4,FALSE)),"",VLOOKUP($A17,'Základní kolo'!$B$7:$M$81,4,FALSE))</f>
        <v>11</v>
      </c>
      <c r="C17" s="42">
        <f>IF(ISERROR(VLOOKUP($A17,'Základní kolo'!$B$7:$M$81,5,FALSE)),"",VLOOKUP($A17,'Základní kolo'!$B$7:$M$81,5,FALSE))</f>
        <v>61</v>
      </c>
      <c r="D17" s="43">
        <f>IF(ISERROR(VLOOKUP($A17,'Základní kolo'!$B$7:$M$81,6,FALSE)),"",VLOOKUP($A17,'Základní kolo'!$B$7:$M$81,6,FALSE))</f>
        <v>32971</v>
      </c>
      <c r="E17" s="44" t="str">
        <f>IF(ISERROR(VLOOKUP($A17,'Základní kolo'!$B$7:$M$81,7,FALSE)),"",VLOOKUP($A17,'Základní kolo'!$B$7:$M$81,7,FALSE))</f>
        <v>Zetek Petr</v>
      </c>
      <c r="F17" s="43">
        <f>IF(ISERROR(VLOOKUP($A17,'Základní kolo'!$B$7:$M$81,8,FALSE)),"",VLOOKUP($A17,'Základní kolo'!$B$7:$M$81,8,FALSE))</f>
        <v>2000</v>
      </c>
      <c r="G17" s="44" t="str">
        <f>IF(ISERROR(VLOOKUP($A17,'Základní kolo'!$B$7:$M$81,9,FALSE)),"",VLOOKUP($A17,'Základní kolo'!$B$7:$M$81,9,FALSE))</f>
        <v>Úvaly</v>
      </c>
      <c r="H17" s="45">
        <f>IF(ISERROR(VLOOKUP($A17,'Základní kolo'!$B$7:$M$81,10,FALSE)),"",VLOOKUP($A17,'Základní kolo'!$B$7:$M$81,10,FALSE))</f>
        <v>17.42</v>
      </c>
      <c r="I17" s="45" t="str">
        <f>IF(ISERROR(VLOOKUP($A17,'Základní kolo'!$B$7:$M$81,11,FALSE)),"",VLOOKUP($A17,'Základní kolo'!$B$7:$M$81,11,FALSE))</f>
        <v>NP</v>
      </c>
      <c r="J17" s="46">
        <f>IF(ISERROR(VLOOKUP($A17,'Základní kolo'!$B$7:$M$81,12,FALSE)),"",VLOOKUP($A17,'Základní kolo'!$B$7:$M$81,12,FALSE))</f>
        <v>17.42</v>
      </c>
    </row>
    <row r="18" spans="1:10" s="5" customFormat="1" ht="12.75">
      <c r="A18" s="5">
        <v>12</v>
      </c>
      <c r="B18" s="41">
        <f>IF(ISERROR(VLOOKUP($A18,'Základní kolo'!$B$7:$M$81,4,FALSE)),"",VLOOKUP($A18,'Základní kolo'!$B$7:$M$81,4,FALSE))</f>
        <v>12</v>
      </c>
      <c r="C18" s="42">
        <f>IF(ISERROR(VLOOKUP($A18,'Základní kolo'!$B$7:$M$81,5,FALSE)),"",VLOOKUP($A18,'Základní kolo'!$B$7:$M$81,5,FALSE))</f>
        <v>8</v>
      </c>
      <c r="D18" s="43">
        <f>IF(ISERROR(VLOOKUP($A18,'Základní kolo'!$B$7:$M$81,6,FALSE)),"",VLOOKUP($A18,'Základní kolo'!$B$7:$M$81,6,FALSE))</f>
        <v>38091</v>
      </c>
      <c r="E18" s="44" t="str">
        <f>IF(ISERROR(VLOOKUP($A18,'Základní kolo'!$B$7:$M$81,7,FALSE)),"",VLOOKUP($A18,'Základní kolo'!$B$7:$M$81,7,FALSE))</f>
        <v>Navrátil Richard</v>
      </c>
      <c r="F18" s="43">
        <f>IF(ISERROR(VLOOKUP($A18,'Základní kolo'!$B$7:$M$81,8,FALSE)),"",VLOOKUP($A18,'Základní kolo'!$B$7:$M$81,8,FALSE))</f>
        <v>2001</v>
      </c>
      <c r="G18" s="44" t="str">
        <f>IF(ISERROR(VLOOKUP($A18,'Základní kolo'!$B$7:$M$81,9,FALSE)),"",VLOOKUP($A18,'Základní kolo'!$B$7:$M$81,9,FALSE))</f>
        <v>Fulnek</v>
      </c>
      <c r="H18" s="45">
        <f>IF(ISERROR(VLOOKUP($A18,'Základní kolo'!$B$7:$M$81,10,FALSE)),"",VLOOKUP($A18,'Základní kolo'!$B$7:$M$81,10,FALSE))</f>
        <v>17.46</v>
      </c>
      <c r="I18" s="45" t="str">
        <f>IF(ISERROR(VLOOKUP($A18,'Základní kolo'!$B$7:$M$81,11,FALSE)),"",VLOOKUP($A18,'Základní kolo'!$B$7:$M$81,11,FALSE))</f>
        <v>NP</v>
      </c>
      <c r="J18" s="46">
        <f>IF(ISERROR(VLOOKUP($A18,'Základní kolo'!$B$7:$M$81,12,FALSE)),"",VLOOKUP($A18,'Základní kolo'!$B$7:$M$81,12,FALSE))</f>
        <v>17.46</v>
      </c>
    </row>
    <row r="19" spans="1:10" s="5" customFormat="1" ht="12.75">
      <c r="A19" s="5">
        <v>13</v>
      </c>
      <c r="B19" s="41">
        <f>IF(ISERROR(VLOOKUP($A19,'Základní kolo'!$B$7:$M$81,4,FALSE)),"",VLOOKUP($A19,'Základní kolo'!$B$7:$M$81,4,FALSE))</f>
        <v>13</v>
      </c>
      <c r="C19" s="42">
        <f>IF(ISERROR(VLOOKUP($A19,'Základní kolo'!$B$7:$M$81,5,FALSE)),"",VLOOKUP($A19,'Základní kolo'!$B$7:$M$81,5,FALSE))</f>
        <v>1</v>
      </c>
      <c r="D19" s="43">
        <f>IF(ISERROR(VLOOKUP($A19,'Základní kolo'!$B$7:$M$81,6,FALSE)),"",VLOOKUP($A19,'Základní kolo'!$B$7:$M$81,6,FALSE))</f>
        <v>23631</v>
      </c>
      <c r="E19" s="44" t="str">
        <f>IF(ISERROR(VLOOKUP($A19,'Základní kolo'!$B$7:$M$81,7,FALSE)),"",VLOOKUP($A19,'Základní kolo'!$B$7:$M$81,7,FALSE))</f>
        <v>Kotrlý Vojtěch</v>
      </c>
      <c r="F19" s="43">
        <f>IF(ISERROR(VLOOKUP($A19,'Základní kolo'!$B$7:$M$81,8,FALSE)),"",VLOOKUP($A19,'Základní kolo'!$B$7:$M$81,8,FALSE))</f>
        <v>2002</v>
      </c>
      <c r="G19" s="44" t="str">
        <f>IF(ISERROR(VLOOKUP($A19,'Základní kolo'!$B$7:$M$81,9,FALSE)),"",VLOOKUP($A19,'Základní kolo'!$B$7:$M$81,9,FALSE))</f>
        <v>Bludov</v>
      </c>
      <c r="H19" s="45">
        <f>IF(ISERROR(VLOOKUP($A19,'Základní kolo'!$B$7:$M$81,10,FALSE)),"",VLOOKUP($A19,'Základní kolo'!$B$7:$M$81,10,FALSE))</f>
        <v>17.79</v>
      </c>
      <c r="I19" s="45">
        <f>IF(ISERROR(VLOOKUP($A19,'Základní kolo'!$B$7:$M$81,11,FALSE)),"",VLOOKUP($A19,'Základní kolo'!$B$7:$M$81,11,FALSE))</f>
        <v>17.48</v>
      </c>
      <c r="J19" s="46">
        <f>IF(ISERROR(VLOOKUP($A19,'Základní kolo'!$B$7:$M$81,12,FALSE)),"",VLOOKUP($A19,'Základní kolo'!$B$7:$M$81,12,FALSE))</f>
        <v>17.48</v>
      </c>
    </row>
    <row r="20" spans="1:10" s="5" customFormat="1" ht="12.75">
      <c r="A20" s="5">
        <v>14</v>
      </c>
      <c r="B20" s="41">
        <f>IF(ISERROR(VLOOKUP($A20,'Základní kolo'!$B$7:$M$81,4,FALSE)),"",VLOOKUP($A20,'Základní kolo'!$B$7:$M$81,4,FALSE))</f>
        <v>14</v>
      </c>
      <c r="C20" s="42">
        <f>IF(ISERROR(VLOOKUP($A20,'Základní kolo'!$B$7:$M$81,5,FALSE)),"",VLOOKUP($A20,'Základní kolo'!$B$7:$M$81,5,FALSE))</f>
        <v>12</v>
      </c>
      <c r="D20" s="43">
        <f>IF(ISERROR(VLOOKUP($A20,'Základní kolo'!$B$7:$M$81,6,FALSE)),"",VLOOKUP($A20,'Základní kolo'!$B$7:$M$81,6,FALSE))</f>
        <v>23721</v>
      </c>
      <c r="E20" s="44" t="str">
        <f>IF(ISERROR(VLOOKUP($A20,'Základní kolo'!$B$7:$M$81,7,FALSE)),"",VLOOKUP($A20,'Základní kolo'!$B$7:$M$81,7,FALSE))</f>
        <v>Vyhnánek Jakub</v>
      </c>
      <c r="F20" s="43">
        <f>IF(ISERROR(VLOOKUP($A20,'Základní kolo'!$B$7:$M$81,8,FALSE)),"",VLOOKUP($A20,'Základní kolo'!$B$7:$M$81,8,FALSE))</f>
        <v>2002</v>
      </c>
      <c r="G20" s="44" t="str">
        <f>IF(ISERROR(VLOOKUP($A20,'Základní kolo'!$B$7:$M$81,9,FALSE)),"",VLOOKUP($A20,'Základní kolo'!$B$7:$M$81,9,FALSE))</f>
        <v>Uhlířské Janovice</v>
      </c>
      <c r="H20" s="45">
        <f>IF(ISERROR(VLOOKUP($A20,'Základní kolo'!$B$7:$M$81,10,FALSE)),"",VLOOKUP($A20,'Základní kolo'!$B$7:$M$81,10,FALSE))</f>
        <v>18.15</v>
      </c>
      <c r="I20" s="45">
        <f>IF(ISERROR(VLOOKUP($A20,'Základní kolo'!$B$7:$M$81,11,FALSE)),"",VLOOKUP($A20,'Základní kolo'!$B$7:$M$81,11,FALSE))</f>
        <v>17.5</v>
      </c>
      <c r="J20" s="46">
        <f>IF(ISERROR(VLOOKUP($A20,'Základní kolo'!$B$7:$M$81,12,FALSE)),"",VLOOKUP($A20,'Základní kolo'!$B$7:$M$81,12,FALSE))</f>
        <v>17.5</v>
      </c>
    </row>
    <row r="21" spans="1:10" s="5" customFormat="1" ht="12.75">
      <c r="A21" s="5">
        <v>15</v>
      </c>
      <c r="B21" s="41">
        <f>IF(ISERROR(VLOOKUP($A21,'Základní kolo'!$B$7:$M$81,4,FALSE)),"",VLOOKUP($A21,'Základní kolo'!$B$7:$M$81,4,FALSE))</f>
        <v>15</v>
      </c>
      <c r="C21" s="42">
        <f>IF(ISERROR(VLOOKUP($A21,'Základní kolo'!$B$7:$M$81,5,FALSE)),"",VLOOKUP($A21,'Základní kolo'!$B$7:$M$81,5,FALSE))</f>
        <v>60</v>
      </c>
      <c r="D21" s="43">
        <f>IF(ISERROR(VLOOKUP($A21,'Základní kolo'!$B$7:$M$81,6,FALSE)),"",VLOOKUP($A21,'Základní kolo'!$B$7:$M$81,6,FALSE))</f>
        <v>7191</v>
      </c>
      <c r="E21" s="44" t="str">
        <f>IF(ISERROR(VLOOKUP($A21,'Základní kolo'!$B$7:$M$81,7,FALSE)),"",VLOOKUP($A21,'Základní kolo'!$B$7:$M$81,7,FALSE))</f>
        <v>Kozel Josef</v>
      </c>
      <c r="F21" s="43">
        <f>IF(ISERROR(VLOOKUP($A21,'Základní kolo'!$B$7:$M$81,8,FALSE)),"",VLOOKUP($A21,'Základní kolo'!$B$7:$M$81,8,FALSE))</f>
        <v>1991</v>
      </c>
      <c r="G21" s="44" t="str">
        <f>IF(ISERROR(VLOOKUP($A21,'Základní kolo'!$B$7:$M$81,9,FALSE)),"",VLOOKUP($A21,'Základní kolo'!$B$7:$M$81,9,FALSE))</f>
        <v>HZS Pardubického kraje</v>
      </c>
      <c r="H21" s="45">
        <f>IF(ISERROR(VLOOKUP($A21,'Základní kolo'!$B$7:$M$81,10,FALSE)),"",VLOOKUP($A21,'Základní kolo'!$B$7:$M$81,10,FALSE))</f>
        <v>17.9</v>
      </c>
      <c r="I21" s="45">
        <f>IF(ISERROR(VLOOKUP($A21,'Základní kolo'!$B$7:$M$81,11,FALSE)),"",VLOOKUP($A21,'Základní kolo'!$B$7:$M$81,11,FALSE))</f>
        <v>17.51</v>
      </c>
      <c r="J21" s="46">
        <f>IF(ISERROR(VLOOKUP($A21,'Základní kolo'!$B$7:$M$81,12,FALSE)),"",VLOOKUP($A21,'Základní kolo'!$B$7:$M$81,12,FALSE))</f>
        <v>17.51</v>
      </c>
    </row>
    <row r="22" spans="1:10" s="5" customFormat="1" ht="12.75">
      <c r="A22" s="5">
        <v>16</v>
      </c>
      <c r="B22" s="41">
        <f>IF(ISERROR(VLOOKUP($A22,'Základní kolo'!$B$7:$M$81,4,FALSE)),"",VLOOKUP($A22,'Základní kolo'!$B$7:$M$81,4,FALSE))</f>
        <v>16</v>
      </c>
      <c r="C22" s="42">
        <f>IF(ISERROR(VLOOKUP($A22,'Základní kolo'!$B$7:$M$81,5,FALSE)),"",VLOOKUP($A22,'Základní kolo'!$B$7:$M$81,5,FALSE))</f>
        <v>62</v>
      </c>
      <c r="D22" s="43">
        <f>IF(ISERROR(VLOOKUP($A22,'Základní kolo'!$B$7:$M$81,6,FALSE)),"",VLOOKUP($A22,'Základní kolo'!$B$7:$M$81,6,FALSE))</f>
        <v>20991</v>
      </c>
      <c r="E22" s="44" t="str">
        <f>IF(ISERROR(VLOOKUP($A22,'Základní kolo'!$B$7:$M$81,7,FALSE)),"",VLOOKUP($A22,'Základní kolo'!$B$7:$M$81,7,FALSE))</f>
        <v>Vyhnánek Jiří</v>
      </c>
      <c r="F22" s="43">
        <f>IF(ISERROR(VLOOKUP($A22,'Základní kolo'!$B$7:$M$81,8,FALSE)),"",VLOOKUP($A22,'Základní kolo'!$B$7:$M$81,8,FALSE))</f>
        <v>2000</v>
      </c>
      <c r="G22" s="44" t="str">
        <f>IF(ISERROR(VLOOKUP($A22,'Základní kolo'!$B$7:$M$81,9,FALSE)),"",VLOOKUP($A22,'Základní kolo'!$B$7:$M$81,9,FALSE))</f>
        <v>Uhlířské Janovice</v>
      </c>
      <c r="H22" s="45">
        <f>IF(ISERROR(VLOOKUP($A22,'Základní kolo'!$B$7:$M$81,10,FALSE)),"",VLOOKUP($A22,'Základní kolo'!$B$7:$M$81,10,FALSE))</f>
        <v>18.95</v>
      </c>
      <c r="I22" s="45">
        <f>IF(ISERROR(VLOOKUP($A22,'Základní kolo'!$B$7:$M$81,11,FALSE)),"",VLOOKUP($A22,'Základní kolo'!$B$7:$M$81,11,FALSE))</f>
        <v>18.05</v>
      </c>
      <c r="J22" s="46">
        <f>IF(ISERROR(VLOOKUP($A22,'Základní kolo'!$B$7:$M$81,12,FALSE)),"",VLOOKUP($A22,'Základní kolo'!$B$7:$M$81,12,FALSE))</f>
        <v>18.05</v>
      </c>
    </row>
    <row r="23" spans="1:10" s="5" customFormat="1" ht="12.75">
      <c r="A23" s="5">
        <v>17</v>
      </c>
      <c r="B23" s="41">
        <f>IF(ISERROR(VLOOKUP($A23,'Základní kolo'!$B$7:$M$81,4,FALSE)),"",VLOOKUP($A23,'Základní kolo'!$B$7:$M$81,4,FALSE))</f>
        <v>17</v>
      </c>
      <c r="C23" s="42">
        <f>IF(ISERROR(VLOOKUP($A23,'Základní kolo'!$B$7:$M$81,5,FALSE)),"",VLOOKUP($A23,'Základní kolo'!$B$7:$M$81,5,FALSE))</f>
        <v>50</v>
      </c>
      <c r="D23" s="43">
        <f>IF(ISERROR(VLOOKUP($A23,'Základní kolo'!$B$7:$M$81,6,FALSE)),"",VLOOKUP($A23,'Základní kolo'!$B$7:$M$81,6,FALSE))</f>
        <v>55681</v>
      </c>
      <c r="E23" s="44" t="str">
        <f>IF(ISERROR(VLOOKUP($A23,'Základní kolo'!$B$7:$M$81,7,FALSE)),"",VLOOKUP($A23,'Základní kolo'!$B$7:$M$81,7,FALSE))</f>
        <v>Tomášek Jan</v>
      </c>
      <c r="F23" s="43">
        <f>IF(ISERROR(VLOOKUP($A23,'Základní kolo'!$B$7:$M$81,8,FALSE)),"",VLOOKUP($A23,'Základní kolo'!$B$7:$M$81,8,FALSE))</f>
        <v>2002</v>
      </c>
      <c r="G23" s="44" t="str">
        <f>IF(ISERROR(VLOOKUP($A23,'Základní kolo'!$B$7:$M$81,9,FALSE)),"",VLOOKUP($A23,'Základní kolo'!$B$7:$M$81,9,FALSE))</f>
        <v>Dobřany</v>
      </c>
      <c r="H23" s="45">
        <f>IF(ISERROR(VLOOKUP($A23,'Základní kolo'!$B$7:$M$81,10,FALSE)),"",VLOOKUP($A23,'Základní kolo'!$B$7:$M$81,10,FALSE))</f>
        <v>23.12</v>
      </c>
      <c r="I23" s="45">
        <f>IF(ISERROR(VLOOKUP($A23,'Základní kolo'!$B$7:$M$81,11,FALSE)),"",VLOOKUP($A23,'Základní kolo'!$B$7:$M$81,11,FALSE))</f>
        <v>18.06</v>
      </c>
      <c r="J23" s="46">
        <f>IF(ISERROR(VLOOKUP($A23,'Základní kolo'!$B$7:$M$81,12,FALSE)),"",VLOOKUP($A23,'Základní kolo'!$B$7:$M$81,12,FALSE))</f>
        <v>18.06</v>
      </c>
    </row>
    <row r="24" spans="1:10" s="5" customFormat="1" ht="12.75">
      <c r="A24" s="5">
        <v>18</v>
      </c>
      <c r="B24" s="41">
        <f>IF(ISERROR(VLOOKUP($A24,'Základní kolo'!$B$7:$M$81,4,FALSE)),"",VLOOKUP($A24,'Základní kolo'!$B$7:$M$81,4,FALSE))</f>
        <v>18</v>
      </c>
      <c r="C24" s="42">
        <f>IF(ISERROR(VLOOKUP($A24,'Základní kolo'!$B$7:$M$81,5,FALSE)),"",VLOOKUP($A24,'Základní kolo'!$B$7:$M$81,5,FALSE))</f>
        <v>42</v>
      </c>
      <c r="D24" s="43">
        <f>IF(ISERROR(VLOOKUP($A24,'Základní kolo'!$B$7:$M$81,6,FALSE)),"",VLOOKUP($A24,'Základní kolo'!$B$7:$M$81,6,FALSE))</f>
        <v>70092</v>
      </c>
      <c r="E24" s="44" t="str">
        <f>IF(ISERROR(VLOOKUP($A24,'Základní kolo'!$B$7:$M$81,7,FALSE)),"",VLOOKUP($A24,'Základní kolo'!$B$7:$M$81,7,FALSE))</f>
        <v>Vondrášek Matěj</v>
      </c>
      <c r="F24" s="43">
        <f>IF(ISERROR(VLOOKUP($A24,'Základní kolo'!$B$7:$M$81,8,FALSE)),"",VLOOKUP($A24,'Základní kolo'!$B$7:$M$81,8,FALSE))</f>
        <v>2002</v>
      </c>
      <c r="G24" s="44" t="str">
        <f>IF(ISERROR(VLOOKUP($A24,'Základní kolo'!$B$7:$M$81,9,FALSE)),"",VLOOKUP($A24,'Základní kolo'!$B$7:$M$81,9,FALSE))</f>
        <v>Božkov</v>
      </c>
      <c r="H24" s="45">
        <f>IF(ISERROR(VLOOKUP($A24,'Základní kolo'!$B$7:$M$81,10,FALSE)),"",VLOOKUP($A24,'Základní kolo'!$B$7:$M$81,10,FALSE))</f>
        <v>18.77</v>
      </c>
      <c r="I24" s="45">
        <f>IF(ISERROR(VLOOKUP($A24,'Základní kolo'!$B$7:$M$81,11,FALSE)),"",VLOOKUP($A24,'Základní kolo'!$B$7:$M$81,11,FALSE))</f>
        <v>18.12</v>
      </c>
      <c r="J24" s="46">
        <f>IF(ISERROR(VLOOKUP($A24,'Základní kolo'!$B$7:$M$81,12,FALSE)),"",VLOOKUP($A24,'Základní kolo'!$B$7:$M$81,12,FALSE))</f>
        <v>18.12</v>
      </c>
    </row>
    <row r="25" spans="1:10" s="5" customFormat="1" ht="12.75">
      <c r="A25" s="5">
        <v>19</v>
      </c>
      <c r="B25" s="41">
        <f>IF(ISERROR(VLOOKUP($A25,'Základní kolo'!$B$7:$M$81,4,FALSE)),"",VLOOKUP($A25,'Základní kolo'!$B$7:$M$81,4,FALSE))</f>
        <v>19</v>
      </c>
      <c r="C25" s="42">
        <f>IF(ISERROR(VLOOKUP($A25,'Základní kolo'!$B$7:$M$81,5,FALSE)),"",VLOOKUP($A25,'Základní kolo'!$B$7:$M$81,5,FALSE))</f>
        <v>48</v>
      </c>
      <c r="D25" s="43">
        <f>IF(ISERROR(VLOOKUP($A25,'Základní kolo'!$B$7:$M$81,6,FALSE)),"",VLOOKUP($A25,'Základní kolo'!$B$7:$M$81,6,FALSE))</f>
        <v>39741</v>
      </c>
      <c r="E25" s="44" t="str">
        <f>IF(ISERROR(VLOOKUP($A25,'Základní kolo'!$B$7:$M$81,7,FALSE)),"",VLOOKUP($A25,'Základní kolo'!$B$7:$M$81,7,FALSE))</f>
        <v>Trachta Filip</v>
      </c>
      <c r="F25" s="43">
        <f>IF(ISERROR(VLOOKUP($A25,'Základní kolo'!$B$7:$M$81,8,FALSE)),"",VLOOKUP($A25,'Základní kolo'!$B$7:$M$81,8,FALSE))</f>
        <v>1999</v>
      </c>
      <c r="G25" s="44" t="str">
        <f>IF(ISERROR(VLOOKUP($A25,'Základní kolo'!$B$7:$M$81,9,FALSE)),"",VLOOKUP($A25,'Základní kolo'!$B$7:$M$81,9,FALSE))</f>
        <v>Praha-Písnice</v>
      </c>
      <c r="H25" s="45">
        <f>IF(ISERROR(VLOOKUP($A25,'Základní kolo'!$B$7:$M$81,10,FALSE)),"",VLOOKUP($A25,'Základní kolo'!$B$7:$M$81,10,FALSE))</f>
        <v>18.21</v>
      </c>
      <c r="I25" s="45">
        <f>IF(ISERROR(VLOOKUP($A25,'Základní kolo'!$B$7:$M$81,11,FALSE)),"",VLOOKUP($A25,'Základní kolo'!$B$7:$M$81,11,FALSE))</f>
        <v>40.47</v>
      </c>
      <c r="J25" s="46">
        <f>IF(ISERROR(VLOOKUP($A25,'Základní kolo'!$B$7:$M$81,12,FALSE)),"",VLOOKUP($A25,'Základní kolo'!$B$7:$M$81,12,FALSE))</f>
        <v>18.21</v>
      </c>
    </row>
    <row r="26" spans="1:10" s="5" customFormat="1" ht="12.75">
      <c r="A26" s="5">
        <v>20</v>
      </c>
      <c r="B26" s="41">
        <f>IF(ISERROR(VLOOKUP($A26,'Základní kolo'!$B$7:$M$81,4,FALSE)),"",VLOOKUP($A26,'Základní kolo'!$B$7:$M$81,4,FALSE))</f>
        <v>20</v>
      </c>
      <c r="C26" s="42">
        <f>IF(ISERROR(VLOOKUP($A26,'Základní kolo'!$B$7:$M$81,5,FALSE)),"",VLOOKUP($A26,'Základní kolo'!$B$7:$M$81,5,FALSE))</f>
        <v>2</v>
      </c>
      <c r="D26" s="43">
        <f>IF(ISERROR(VLOOKUP($A26,'Základní kolo'!$B$7:$M$81,6,FALSE)),"",VLOOKUP($A26,'Základní kolo'!$B$7:$M$81,6,FALSE))</f>
        <v>30161</v>
      </c>
      <c r="E26" s="44" t="str">
        <f>IF(ISERROR(VLOOKUP($A26,'Základní kolo'!$B$7:$M$81,7,FALSE)),"",VLOOKUP($A26,'Základní kolo'!$B$7:$M$81,7,FALSE))</f>
        <v>Mašek Dominik</v>
      </c>
      <c r="F26" s="43">
        <f>IF(ISERROR(VLOOKUP($A26,'Základní kolo'!$B$7:$M$81,8,FALSE)),"",VLOOKUP($A26,'Základní kolo'!$B$7:$M$81,8,FALSE))</f>
        <v>1999</v>
      </c>
      <c r="G26" s="44" t="str">
        <f>IF(ISERROR(VLOOKUP($A26,'Základní kolo'!$B$7:$M$81,9,FALSE)),"",VLOOKUP($A26,'Základní kolo'!$B$7:$M$81,9,FALSE))</f>
        <v>Ruda</v>
      </c>
      <c r="H26" s="45">
        <f>IF(ISERROR(VLOOKUP($A26,'Základní kolo'!$B$7:$M$81,10,FALSE)),"",VLOOKUP($A26,'Základní kolo'!$B$7:$M$81,10,FALSE))</f>
        <v>18.31</v>
      </c>
      <c r="I26" s="45">
        <f>IF(ISERROR(VLOOKUP($A26,'Základní kolo'!$B$7:$M$81,11,FALSE)),"",VLOOKUP($A26,'Základní kolo'!$B$7:$M$81,11,FALSE))</f>
        <v>18.28</v>
      </c>
      <c r="J26" s="46">
        <f>IF(ISERROR(VLOOKUP($A26,'Základní kolo'!$B$7:$M$81,12,FALSE)),"",VLOOKUP($A26,'Základní kolo'!$B$7:$M$81,12,FALSE))</f>
        <v>18.28</v>
      </c>
    </row>
    <row r="27" spans="1:10" s="5" customFormat="1" ht="12.75">
      <c r="A27" s="5">
        <v>21</v>
      </c>
      <c r="B27" s="41">
        <f>IF(ISERROR(VLOOKUP($A27,'Základní kolo'!$B$7:$M$81,4,FALSE)),"",VLOOKUP($A27,'Základní kolo'!$B$7:$M$81,4,FALSE))</f>
        <v>21</v>
      </c>
      <c r="C27" s="42">
        <f>IF(ISERROR(VLOOKUP($A27,'Základní kolo'!$B$7:$M$81,5,FALSE)),"",VLOOKUP($A27,'Základní kolo'!$B$7:$M$81,5,FALSE))</f>
        <v>7</v>
      </c>
      <c r="D27" s="43">
        <f>IF(ISERROR(VLOOKUP($A27,'Základní kolo'!$B$7:$M$81,6,FALSE)),"",VLOOKUP($A27,'Základní kolo'!$B$7:$M$81,6,FALSE))</f>
        <v>39421</v>
      </c>
      <c r="E27" s="44" t="str">
        <f>IF(ISERROR(VLOOKUP($A27,'Základní kolo'!$B$7:$M$81,7,FALSE)),"",VLOOKUP($A27,'Základní kolo'!$B$7:$M$81,7,FALSE))</f>
        <v>Krobot Michal</v>
      </c>
      <c r="F27" s="43">
        <f>IF(ISERROR(VLOOKUP($A27,'Základní kolo'!$B$7:$M$81,8,FALSE)),"",VLOOKUP($A27,'Základní kolo'!$B$7:$M$81,8,FALSE))</f>
        <v>2001</v>
      </c>
      <c r="G27" s="44" t="str">
        <f>IF(ISERROR(VLOOKUP($A27,'Základní kolo'!$B$7:$M$81,9,FALSE)),"",VLOOKUP($A27,'Základní kolo'!$B$7:$M$81,9,FALSE))</f>
        <v>Nový Malín</v>
      </c>
      <c r="H27" s="45" t="str">
        <f>IF(ISERROR(VLOOKUP($A27,'Základní kolo'!$B$7:$M$81,10,FALSE)),"",VLOOKUP($A27,'Základní kolo'!$B$7:$M$81,10,FALSE))</f>
        <v>NP</v>
      </c>
      <c r="I27" s="45">
        <f>IF(ISERROR(VLOOKUP($A27,'Základní kolo'!$B$7:$M$81,11,FALSE)),"",VLOOKUP($A27,'Základní kolo'!$B$7:$M$81,11,FALSE))</f>
        <v>18.48</v>
      </c>
      <c r="J27" s="46">
        <f>IF(ISERROR(VLOOKUP($A27,'Základní kolo'!$B$7:$M$81,12,FALSE)),"",VLOOKUP($A27,'Základní kolo'!$B$7:$M$81,12,FALSE))</f>
        <v>18.48</v>
      </c>
    </row>
    <row r="28" spans="1:10" s="5" customFormat="1" ht="12.75">
      <c r="A28" s="5">
        <v>22</v>
      </c>
      <c r="B28" s="41">
        <f>IF(ISERROR(VLOOKUP($A28,'Základní kolo'!$B$7:$M$81,4,FALSE)),"",VLOOKUP($A28,'Základní kolo'!$B$7:$M$81,4,FALSE))</f>
        <v>22</v>
      </c>
      <c r="C28" s="42">
        <f>IF(ISERROR(VLOOKUP($A28,'Základní kolo'!$B$7:$M$81,5,FALSE)),"",VLOOKUP($A28,'Základní kolo'!$B$7:$M$81,5,FALSE))</f>
        <v>19</v>
      </c>
      <c r="D28" s="43">
        <f>IF(ISERROR(VLOOKUP($A28,'Základní kolo'!$B$7:$M$81,6,FALSE)),"",VLOOKUP($A28,'Základní kolo'!$B$7:$M$81,6,FALSE))</f>
        <v>6171</v>
      </c>
      <c r="E28" s="44" t="str">
        <f>IF(ISERROR(VLOOKUP($A28,'Základní kolo'!$B$7:$M$81,7,FALSE)),"",VLOOKUP($A28,'Základní kolo'!$B$7:$M$81,7,FALSE))</f>
        <v>Tejnor Lukáš</v>
      </c>
      <c r="F28" s="43">
        <f>IF(ISERROR(VLOOKUP($A28,'Základní kolo'!$B$7:$M$81,8,FALSE)),"",VLOOKUP($A28,'Základní kolo'!$B$7:$M$81,8,FALSE))</f>
        <v>1991</v>
      </c>
      <c r="G28" s="44" t="str">
        <f>IF(ISERROR(VLOOKUP($A28,'Základní kolo'!$B$7:$M$81,9,FALSE)),"",VLOOKUP($A28,'Základní kolo'!$B$7:$M$81,9,FALSE))</f>
        <v>Pikov</v>
      </c>
      <c r="H28" s="45">
        <f>IF(ISERROR(VLOOKUP($A28,'Základní kolo'!$B$7:$M$81,10,FALSE)),"",VLOOKUP($A28,'Základní kolo'!$B$7:$M$81,10,FALSE))</f>
        <v>20.3</v>
      </c>
      <c r="I28" s="45">
        <f>IF(ISERROR(VLOOKUP($A28,'Základní kolo'!$B$7:$M$81,11,FALSE)),"",VLOOKUP($A28,'Základní kolo'!$B$7:$M$81,11,FALSE))</f>
        <v>18.89</v>
      </c>
      <c r="J28" s="46">
        <f>IF(ISERROR(VLOOKUP($A28,'Základní kolo'!$B$7:$M$81,12,FALSE)),"",VLOOKUP($A28,'Základní kolo'!$B$7:$M$81,12,FALSE))</f>
        <v>18.89</v>
      </c>
    </row>
    <row r="29" spans="1:10" s="5" customFormat="1" ht="12.75">
      <c r="A29" s="5">
        <v>23</v>
      </c>
      <c r="B29" s="41">
        <f>IF(ISERROR(VLOOKUP($A29,'Základní kolo'!$B$7:$M$81,4,FALSE)),"",VLOOKUP($A29,'Základní kolo'!$B$7:$M$81,4,FALSE))</f>
        <v>23</v>
      </c>
      <c r="C29" s="42">
        <f>IF(ISERROR(VLOOKUP($A29,'Základní kolo'!$B$7:$M$81,5,FALSE)),"",VLOOKUP($A29,'Základní kolo'!$B$7:$M$81,5,FALSE))</f>
        <v>20</v>
      </c>
      <c r="D29" s="43">
        <f>IF(ISERROR(VLOOKUP($A29,'Základní kolo'!$B$7:$M$81,6,FALSE)),"",VLOOKUP($A29,'Základní kolo'!$B$7:$M$81,6,FALSE))</f>
        <v>26781</v>
      </c>
      <c r="E29" s="44" t="str">
        <f>IF(ISERROR(VLOOKUP($A29,'Základní kolo'!$B$7:$M$81,7,FALSE)),"",VLOOKUP($A29,'Základní kolo'!$B$7:$M$81,7,FALSE))</f>
        <v>Vašek Ladislav</v>
      </c>
      <c r="F29" s="43">
        <f>IF(ISERROR(VLOOKUP($A29,'Základní kolo'!$B$7:$M$81,8,FALSE)),"",VLOOKUP($A29,'Základní kolo'!$B$7:$M$81,8,FALSE))</f>
        <v>2000</v>
      </c>
      <c r="G29" s="44" t="str">
        <f>IF(ISERROR(VLOOKUP($A29,'Základní kolo'!$B$7:$M$81,9,FALSE)),"",VLOOKUP($A29,'Základní kolo'!$B$7:$M$81,9,FALSE))</f>
        <v>Bělá u Jevíčka</v>
      </c>
      <c r="H29" s="45">
        <f>IF(ISERROR(VLOOKUP($A29,'Základní kolo'!$B$7:$M$81,10,FALSE)),"",VLOOKUP($A29,'Základní kolo'!$B$7:$M$81,10,FALSE))</f>
        <v>25.96</v>
      </c>
      <c r="I29" s="45">
        <f>IF(ISERROR(VLOOKUP($A29,'Základní kolo'!$B$7:$M$81,11,FALSE)),"",VLOOKUP($A29,'Základní kolo'!$B$7:$M$81,11,FALSE))</f>
        <v>18.89</v>
      </c>
      <c r="J29" s="46">
        <f>IF(ISERROR(VLOOKUP($A29,'Základní kolo'!$B$7:$M$81,12,FALSE)),"",VLOOKUP($A29,'Základní kolo'!$B$7:$M$81,12,FALSE))</f>
        <v>18.89</v>
      </c>
    </row>
    <row r="30" spans="1:10" s="5" customFormat="1" ht="12.75">
      <c r="A30" s="5">
        <v>24</v>
      </c>
      <c r="B30" s="41">
        <f>IF(ISERROR(VLOOKUP($A30,'Základní kolo'!$B$7:$M$81,4,FALSE)),"",VLOOKUP($A30,'Základní kolo'!$B$7:$M$81,4,FALSE))</f>
        <v>24</v>
      </c>
      <c r="C30" s="42">
        <f>IF(ISERROR(VLOOKUP($A30,'Základní kolo'!$B$7:$M$81,5,FALSE)),"",VLOOKUP($A30,'Základní kolo'!$B$7:$M$81,5,FALSE))</f>
        <v>64</v>
      </c>
      <c r="D30" s="43">
        <f>IF(ISERROR(VLOOKUP($A30,'Základní kolo'!$B$7:$M$81,6,FALSE)),"",VLOOKUP($A30,'Základní kolo'!$B$7:$M$81,6,FALSE))</f>
        <v>51451</v>
      </c>
      <c r="E30" s="44" t="str">
        <f>IF(ISERROR(VLOOKUP($A30,'Základní kolo'!$B$7:$M$81,7,FALSE)),"",VLOOKUP($A30,'Základní kolo'!$B$7:$M$81,7,FALSE))</f>
        <v>Zumr Filip</v>
      </c>
      <c r="F30" s="43">
        <f>IF(ISERROR(VLOOKUP($A30,'Základní kolo'!$B$7:$M$81,8,FALSE)),"",VLOOKUP($A30,'Základní kolo'!$B$7:$M$81,8,FALSE))</f>
        <v>1995</v>
      </c>
      <c r="G30" s="44" t="str">
        <f>IF(ISERROR(VLOOKUP($A30,'Základní kolo'!$B$7:$M$81,9,FALSE)),"",VLOOKUP($A30,'Základní kolo'!$B$7:$M$81,9,FALSE))</f>
        <v>Praha-Horní Měcholupy</v>
      </c>
      <c r="H30" s="45">
        <f>IF(ISERROR(VLOOKUP($A30,'Základní kolo'!$B$7:$M$81,10,FALSE)),"",VLOOKUP($A30,'Základní kolo'!$B$7:$M$81,10,FALSE))</f>
        <v>19.04</v>
      </c>
      <c r="I30" s="45">
        <f>IF(ISERROR(VLOOKUP($A30,'Základní kolo'!$B$7:$M$81,11,FALSE)),"",VLOOKUP($A30,'Základní kolo'!$B$7:$M$81,11,FALSE))</f>
        <v>34.97</v>
      </c>
      <c r="J30" s="46">
        <f>IF(ISERROR(VLOOKUP($A30,'Základní kolo'!$B$7:$M$81,12,FALSE)),"",VLOOKUP($A30,'Základní kolo'!$B$7:$M$81,12,FALSE))</f>
        <v>19.04</v>
      </c>
    </row>
    <row r="31" spans="1:10" s="5" customFormat="1" ht="12.75">
      <c r="A31" s="5">
        <v>25</v>
      </c>
      <c r="B31" s="41">
        <f>IF(ISERROR(VLOOKUP($A31,'Základní kolo'!$B$7:$M$81,4,FALSE)),"",VLOOKUP($A31,'Základní kolo'!$B$7:$M$81,4,FALSE))</f>
        <v>25</v>
      </c>
      <c r="C31" s="42">
        <f>IF(ISERROR(VLOOKUP($A31,'Základní kolo'!$B$7:$M$81,5,FALSE)),"",VLOOKUP($A31,'Základní kolo'!$B$7:$M$81,5,FALSE))</f>
        <v>11</v>
      </c>
      <c r="D31" s="43">
        <f>IF(ISERROR(VLOOKUP($A31,'Základní kolo'!$B$7:$M$81,6,FALSE)),"",VLOOKUP($A31,'Základní kolo'!$B$7:$M$81,6,FALSE))</f>
        <v>11511</v>
      </c>
      <c r="E31" s="44" t="str">
        <f>IF(ISERROR(VLOOKUP($A31,'Základní kolo'!$B$7:$M$81,7,FALSE)),"",VLOOKUP($A31,'Základní kolo'!$B$7:$M$81,7,FALSE))</f>
        <v>Žižka Patrik</v>
      </c>
      <c r="F31" s="43">
        <f>IF(ISERROR(VLOOKUP($A31,'Základní kolo'!$B$7:$M$81,8,FALSE)),"",VLOOKUP($A31,'Základní kolo'!$B$7:$M$81,8,FALSE))</f>
        <v>1992</v>
      </c>
      <c r="G31" s="44" t="str">
        <f>IF(ISERROR(VLOOKUP($A31,'Základní kolo'!$B$7:$M$81,9,FALSE)),"",VLOOKUP($A31,'Základní kolo'!$B$7:$M$81,9,FALSE))</f>
        <v>HZS Cheb</v>
      </c>
      <c r="H31" s="45">
        <f>IF(ISERROR(VLOOKUP($A31,'Základní kolo'!$B$7:$M$81,10,FALSE)),"",VLOOKUP($A31,'Základní kolo'!$B$7:$M$81,10,FALSE))</f>
        <v>19.28</v>
      </c>
      <c r="I31" s="45" t="str">
        <f>IF(ISERROR(VLOOKUP($A31,'Základní kolo'!$B$7:$M$81,11,FALSE)),"",VLOOKUP($A31,'Základní kolo'!$B$7:$M$81,11,FALSE))</f>
        <v>NP</v>
      </c>
      <c r="J31" s="46">
        <f>IF(ISERROR(VLOOKUP($A31,'Základní kolo'!$B$7:$M$81,12,FALSE)),"",VLOOKUP($A31,'Základní kolo'!$B$7:$M$81,12,FALSE))</f>
        <v>19.28</v>
      </c>
    </row>
    <row r="32" spans="1:10" s="5" customFormat="1" ht="12.75">
      <c r="A32" s="5">
        <v>26</v>
      </c>
      <c r="B32" s="41">
        <f>IF(ISERROR(VLOOKUP($A32,'Základní kolo'!$B$7:$M$81,4,FALSE)),"",VLOOKUP($A32,'Základní kolo'!$B$7:$M$81,4,FALSE))</f>
        <v>26</v>
      </c>
      <c r="C32" s="42">
        <f>IF(ISERROR(VLOOKUP($A32,'Základní kolo'!$B$7:$M$81,5,FALSE)),"",VLOOKUP($A32,'Základní kolo'!$B$7:$M$81,5,FALSE))</f>
        <v>59</v>
      </c>
      <c r="D32" s="43">
        <f>IF(ISERROR(VLOOKUP($A32,'Základní kolo'!$B$7:$M$81,6,FALSE)),"",VLOOKUP($A32,'Základní kolo'!$B$7:$M$81,6,FALSE))</f>
        <v>30251</v>
      </c>
      <c r="E32" s="44" t="str">
        <f>IF(ISERROR(VLOOKUP($A32,'Základní kolo'!$B$7:$M$81,7,FALSE)),"",VLOOKUP($A32,'Základní kolo'!$B$7:$M$81,7,FALSE))</f>
        <v>Helmich Václav</v>
      </c>
      <c r="F32" s="43">
        <f>IF(ISERROR(VLOOKUP($A32,'Základní kolo'!$B$7:$M$81,8,FALSE)),"",VLOOKUP($A32,'Základní kolo'!$B$7:$M$81,8,FALSE))</f>
        <v>1999</v>
      </c>
      <c r="G32" s="44" t="str">
        <f>IF(ISERROR(VLOOKUP($A32,'Základní kolo'!$B$7:$M$81,9,FALSE)),"",VLOOKUP($A32,'Základní kolo'!$B$7:$M$81,9,FALSE))</f>
        <v>Praha-Horní Měcholupy </v>
      </c>
      <c r="H32" s="45">
        <f>IF(ISERROR(VLOOKUP($A32,'Základní kolo'!$B$7:$M$81,10,FALSE)),"",VLOOKUP($A32,'Základní kolo'!$B$7:$M$81,10,FALSE))</f>
        <v>19.64</v>
      </c>
      <c r="I32" s="45" t="str">
        <f>IF(ISERROR(VLOOKUP($A32,'Základní kolo'!$B$7:$M$81,11,FALSE)),"",VLOOKUP($A32,'Základní kolo'!$B$7:$M$81,11,FALSE))</f>
        <v>NP</v>
      </c>
      <c r="J32" s="46">
        <f>IF(ISERROR(VLOOKUP($A32,'Základní kolo'!$B$7:$M$81,12,FALSE)),"",VLOOKUP($A32,'Základní kolo'!$B$7:$M$81,12,FALSE))</f>
        <v>19.64</v>
      </c>
    </row>
    <row r="33" spans="1:10" s="5" customFormat="1" ht="12.75">
      <c r="A33" s="5">
        <v>27</v>
      </c>
      <c r="B33" s="41">
        <f>IF(ISERROR(VLOOKUP($A33,'Základní kolo'!$B$7:$M$81,4,FALSE)),"",VLOOKUP($A33,'Základní kolo'!$B$7:$M$81,4,FALSE))</f>
        <v>27</v>
      </c>
      <c r="C33" s="42">
        <f>IF(ISERROR(VLOOKUP($A33,'Základní kolo'!$B$7:$M$81,5,FALSE)),"",VLOOKUP($A33,'Základní kolo'!$B$7:$M$81,5,FALSE))</f>
        <v>58</v>
      </c>
      <c r="D33" s="43">
        <f>IF(ISERROR(VLOOKUP($A33,'Základní kolo'!$B$7:$M$81,6,FALSE)),"",VLOOKUP($A33,'Základní kolo'!$B$7:$M$81,6,FALSE))</f>
        <v>80241</v>
      </c>
      <c r="E33" s="44" t="str">
        <f>IF(ISERROR(VLOOKUP($A33,'Základní kolo'!$B$7:$M$81,7,FALSE)),"",VLOOKUP($A33,'Základní kolo'!$B$7:$M$81,7,FALSE))</f>
        <v>Fialka Tomáš</v>
      </c>
      <c r="F33" s="43">
        <f>IF(ISERROR(VLOOKUP($A33,'Základní kolo'!$B$7:$M$81,8,FALSE)),"",VLOOKUP($A33,'Základní kolo'!$B$7:$M$81,8,FALSE))</f>
        <v>2000</v>
      </c>
      <c r="G33" s="44" t="str">
        <f>IF(ISERROR(VLOOKUP($A33,'Základní kolo'!$B$7:$M$81,9,FALSE)),"",VLOOKUP($A33,'Základní kolo'!$B$7:$M$81,9,FALSE))</f>
        <v>Kobylí</v>
      </c>
      <c r="H33" s="45">
        <f>IF(ISERROR(VLOOKUP($A33,'Základní kolo'!$B$7:$M$81,10,FALSE)),"",VLOOKUP($A33,'Základní kolo'!$B$7:$M$81,10,FALSE))</f>
        <v>19.9</v>
      </c>
      <c r="I33" s="45">
        <f>IF(ISERROR(VLOOKUP($A33,'Základní kolo'!$B$7:$M$81,11,FALSE)),"",VLOOKUP($A33,'Základní kolo'!$B$7:$M$81,11,FALSE))</f>
        <v>19.71</v>
      </c>
      <c r="J33" s="46">
        <f>IF(ISERROR(VLOOKUP($A33,'Základní kolo'!$B$7:$M$81,12,FALSE)),"",VLOOKUP($A33,'Základní kolo'!$B$7:$M$81,12,FALSE))</f>
        <v>19.71</v>
      </c>
    </row>
    <row r="34" spans="1:10" s="5" customFormat="1" ht="12.75">
      <c r="A34" s="5">
        <v>28</v>
      </c>
      <c r="B34" s="41">
        <f>IF(ISERROR(VLOOKUP($A34,'Základní kolo'!$B$7:$M$81,4,FALSE)),"",VLOOKUP($A34,'Základní kolo'!$B$7:$M$81,4,FALSE))</f>
        <v>28</v>
      </c>
      <c r="C34" s="42">
        <f>IF(ISERROR(VLOOKUP($A34,'Základní kolo'!$B$7:$M$81,5,FALSE)),"",VLOOKUP($A34,'Základní kolo'!$B$7:$M$81,5,FALSE))</f>
        <v>44</v>
      </c>
      <c r="D34" s="43">
        <f>IF(ISERROR(VLOOKUP($A34,'Základní kolo'!$B$7:$M$81,6,FALSE)),"",VLOOKUP($A34,'Základní kolo'!$B$7:$M$81,6,FALSE))</f>
        <v>60781</v>
      </c>
      <c r="E34" s="44" t="str">
        <f>IF(ISERROR(VLOOKUP($A34,'Základní kolo'!$B$7:$M$81,7,FALSE)),"",VLOOKUP($A34,'Základní kolo'!$B$7:$M$81,7,FALSE))</f>
        <v>Kučera Šimon</v>
      </c>
      <c r="F34" s="43">
        <f>IF(ISERROR(VLOOKUP($A34,'Základní kolo'!$B$7:$M$81,8,FALSE)),"",VLOOKUP($A34,'Základní kolo'!$B$7:$M$81,8,FALSE))</f>
        <v>2000</v>
      </c>
      <c r="G34" s="44" t="str">
        <f>IF(ISERROR(VLOOKUP($A34,'Základní kolo'!$B$7:$M$81,9,FALSE)),"",VLOOKUP($A34,'Základní kolo'!$B$7:$M$81,9,FALSE))</f>
        <v>Praha-Horní Měcholupy</v>
      </c>
      <c r="H34" s="45">
        <f>IF(ISERROR(VLOOKUP($A34,'Základní kolo'!$B$7:$M$81,10,FALSE)),"",VLOOKUP($A34,'Základní kolo'!$B$7:$M$81,10,FALSE))</f>
        <v>20.11</v>
      </c>
      <c r="I34" s="45">
        <f>IF(ISERROR(VLOOKUP($A34,'Základní kolo'!$B$7:$M$81,11,FALSE)),"",VLOOKUP($A34,'Základní kolo'!$B$7:$M$81,11,FALSE))</f>
        <v>26.48</v>
      </c>
      <c r="J34" s="46">
        <f>IF(ISERROR(VLOOKUP($A34,'Základní kolo'!$B$7:$M$81,12,FALSE)),"",VLOOKUP($A34,'Základní kolo'!$B$7:$M$81,12,FALSE))</f>
        <v>20.11</v>
      </c>
    </row>
    <row r="35" spans="1:10" s="5" customFormat="1" ht="12.75">
      <c r="A35" s="5">
        <v>29</v>
      </c>
      <c r="B35" s="41">
        <f>IF(ISERROR(VLOOKUP($A35,'Základní kolo'!$B$7:$M$81,4,FALSE)),"",VLOOKUP($A35,'Základní kolo'!$B$7:$M$81,4,FALSE))</f>
        <v>29</v>
      </c>
      <c r="C35" s="42">
        <f>IF(ISERROR(VLOOKUP($A35,'Základní kolo'!$B$7:$M$81,5,FALSE)),"",VLOOKUP($A35,'Základní kolo'!$B$7:$M$81,5,FALSE))</f>
        <v>28</v>
      </c>
      <c r="D35" s="43">
        <f>IF(ISERROR(VLOOKUP($A35,'Základní kolo'!$B$7:$M$81,6,FALSE)),"",VLOOKUP($A35,'Základní kolo'!$B$7:$M$81,6,FALSE))</f>
        <v>29031</v>
      </c>
      <c r="E35" s="44" t="str">
        <f>IF(ISERROR(VLOOKUP($A35,'Základní kolo'!$B$7:$M$81,7,FALSE)),"",VLOOKUP($A35,'Základní kolo'!$B$7:$M$81,7,FALSE))</f>
        <v>Kulhánek Stanislav</v>
      </c>
      <c r="F35" s="43">
        <f>IF(ISERROR(VLOOKUP($A35,'Základní kolo'!$B$7:$M$81,8,FALSE)),"",VLOOKUP($A35,'Základní kolo'!$B$7:$M$81,8,FALSE))</f>
        <v>2002</v>
      </c>
      <c r="G35" s="44" t="str">
        <f>IF(ISERROR(VLOOKUP($A35,'Základní kolo'!$B$7:$M$81,9,FALSE)),"",VLOOKUP($A35,'Základní kolo'!$B$7:$M$81,9,FALSE))</f>
        <v>Praha-Písnice</v>
      </c>
      <c r="H35" s="45">
        <f>IF(ISERROR(VLOOKUP($A35,'Základní kolo'!$B$7:$M$81,10,FALSE)),"",VLOOKUP($A35,'Základní kolo'!$B$7:$M$81,10,FALSE))</f>
        <v>23.8</v>
      </c>
      <c r="I35" s="45">
        <f>IF(ISERROR(VLOOKUP($A35,'Základní kolo'!$B$7:$M$81,11,FALSE)),"",VLOOKUP($A35,'Základní kolo'!$B$7:$M$81,11,FALSE))</f>
        <v>20.73</v>
      </c>
      <c r="J35" s="46">
        <f>IF(ISERROR(VLOOKUP($A35,'Základní kolo'!$B$7:$M$81,12,FALSE)),"",VLOOKUP($A35,'Základní kolo'!$B$7:$M$81,12,FALSE))</f>
        <v>20.73</v>
      </c>
    </row>
    <row r="36" spans="1:10" s="5" customFormat="1" ht="12.75">
      <c r="A36" s="5">
        <v>30</v>
      </c>
      <c r="B36" s="41">
        <f>IF(ISERROR(VLOOKUP($A36,'Základní kolo'!$B$7:$M$81,4,FALSE)),"",VLOOKUP($A36,'Základní kolo'!$B$7:$M$81,4,FALSE))</f>
        <v>30</v>
      </c>
      <c r="C36" s="42">
        <f>IF(ISERROR(VLOOKUP($A36,'Základní kolo'!$B$7:$M$81,5,FALSE)),"",VLOOKUP($A36,'Základní kolo'!$B$7:$M$81,5,FALSE))</f>
        <v>65</v>
      </c>
      <c r="D36" s="43">
        <f>IF(ISERROR(VLOOKUP($A36,'Základní kolo'!$B$7:$M$81,6,FALSE)),"",VLOOKUP($A36,'Základní kolo'!$B$7:$M$81,6,FALSE))</f>
        <v>79931</v>
      </c>
      <c r="E36" s="44" t="str">
        <f>IF(ISERROR(VLOOKUP($A36,'Základní kolo'!$B$7:$M$81,7,FALSE)),"",VLOOKUP($A36,'Základní kolo'!$B$7:$M$81,7,FALSE))</f>
        <v>Dioszegi Matěj</v>
      </c>
      <c r="F36" s="43">
        <f>IF(ISERROR(VLOOKUP($A36,'Základní kolo'!$B$7:$M$81,8,FALSE)),"",VLOOKUP($A36,'Základní kolo'!$B$7:$M$81,8,FALSE))</f>
        <v>2000</v>
      </c>
      <c r="G36" s="44" t="str">
        <f>IF(ISERROR(VLOOKUP($A36,'Základní kolo'!$B$7:$M$81,9,FALSE)),"",VLOOKUP($A36,'Základní kolo'!$B$7:$M$81,9,FALSE))</f>
        <v>Březová</v>
      </c>
      <c r="H36" s="45" t="str">
        <f>IF(ISERROR(VLOOKUP($A36,'Základní kolo'!$B$7:$M$81,10,FALSE)),"",VLOOKUP($A36,'Základní kolo'!$B$7:$M$81,10,FALSE))</f>
        <v>NP</v>
      </c>
      <c r="I36" s="45">
        <f>IF(ISERROR(VLOOKUP($A36,'Základní kolo'!$B$7:$M$81,11,FALSE)),"",VLOOKUP($A36,'Základní kolo'!$B$7:$M$81,11,FALSE))</f>
        <v>21.04</v>
      </c>
      <c r="J36" s="46">
        <f>IF(ISERROR(VLOOKUP($A36,'Základní kolo'!$B$7:$M$81,12,FALSE)),"",VLOOKUP($A36,'Základní kolo'!$B$7:$M$81,12,FALSE))</f>
        <v>21.04</v>
      </c>
    </row>
    <row r="37" spans="1:10" s="5" customFormat="1" ht="12.75">
      <c r="A37" s="5">
        <v>31</v>
      </c>
      <c r="B37" s="41">
        <f>IF(ISERROR(VLOOKUP($A37,'Základní kolo'!$B$7:$M$81,4,FALSE)),"",VLOOKUP($A37,'Základní kolo'!$B$7:$M$81,4,FALSE))</f>
        <v>31</v>
      </c>
      <c r="C37" s="42">
        <f>IF(ISERROR(VLOOKUP($A37,'Základní kolo'!$B$7:$M$81,5,FALSE)),"",VLOOKUP($A37,'Základní kolo'!$B$7:$M$81,5,FALSE))</f>
        <v>47</v>
      </c>
      <c r="D37" s="43">
        <f>IF(ISERROR(VLOOKUP($A37,'Základní kolo'!$B$7:$M$81,6,FALSE)),"",VLOOKUP($A37,'Základní kolo'!$B$7:$M$81,6,FALSE))</f>
        <v>55511</v>
      </c>
      <c r="E37" s="44" t="str">
        <f>IF(ISERROR(VLOOKUP($A37,'Základní kolo'!$B$7:$M$81,7,FALSE)),"",VLOOKUP($A37,'Základní kolo'!$B$7:$M$81,7,FALSE))</f>
        <v>Knotek Martin</v>
      </c>
      <c r="F37" s="43">
        <f>IF(ISERROR(VLOOKUP($A37,'Základní kolo'!$B$7:$M$81,8,FALSE)),"",VLOOKUP($A37,'Základní kolo'!$B$7:$M$81,8,FALSE))</f>
        <v>2002</v>
      </c>
      <c r="G37" s="44" t="str">
        <f>IF(ISERROR(VLOOKUP($A37,'Základní kolo'!$B$7:$M$81,9,FALSE)),"",VLOOKUP($A37,'Základní kolo'!$B$7:$M$81,9,FALSE))</f>
        <v>Praha-Letňany</v>
      </c>
      <c r="H37" s="45">
        <f>IF(ISERROR(VLOOKUP($A37,'Základní kolo'!$B$7:$M$81,10,FALSE)),"",VLOOKUP($A37,'Základní kolo'!$B$7:$M$81,10,FALSE))</f>
        <v>21.67</v>
      </c>
      <c r="I37" s="45">
        <f>IF(ISERROR(VLOOKUP($A37,'Základní kolo'!$B$7:$M$81,11,FALSE)),"",VLOOKUP($A37,'Základní kolo'!$B$7:$M$81,11,FALSE))</f>
        <v>24.15</v>
      </c>
      <c r="J37" s="46">
        <f>IF(ISERROR(VLOOKUP($A37,'Základní kolo'!$B$7:$M$81,12,FALSE)),"",VLOOKUP($A37,'Základní kolo'!$B$7:$M$81,12,FALSE))</f>
        <v>21.67</v>
      </c>
    </row>
    <row r="38" spans="1:10" s="5" customFormat="1" ht="12.75">
      <c r="A38" s="5">
        <v>32</v>
      </c>
      <c r="B38" s="41">
        <f>IF(ISERROR(VLOOKUP($A38,'Základní kolo'!$B$7:$M$81,4,FALSE)),"",VLOOKUP($A38,'Základní kolo'!$B$7:$M$81,4,FALSE))</f>
        <v>32</v>
      </c>
      <c r="C38" s="42">
        <f>IF(ISERROR(VLOOKUP($A38,'Základní kolo'!$B$7:$M$81,5,FALSE)),"",VLOOKUP($A38,'Základní kolo'!$B$7:$M$81,5,FALSE))</f>
        <v>23</v>
      </c>
      <c r="D38" s="43">
        <f>IF(ISERROR(VLOOKUP($A38,'Základní kolo'!$B$7:$M$81,6,FALSE)),"",VLOOKUP($A38,'Základní kolo'!$B$7:$M$81,6,FALSE))</f>
        <v>0</v>
      </c>
      <c r="E38" s="44" t="str">
        <f>IF(ISERROR(VLOOKUP($A38,'Základní kolo'!$B$7:$M$81,7,FALSE)),"",VLOOKUP($A38,'Základní kolo'!$B$7:$M$81,7,FALSE))</f>
        <v>Rádek Vijtěch</v>
      </c>
      <c r="F38" s="43">
        <f>IF(ISERROR(VLOOKUP($A38,'Základní kolo'!$B$7:$M$81,8,FALSE)),"",VLOOKUP($A38,'Základní kolo'!$B$7:$M$81,8,FALSE))</f>
        <v>2002</v>
      </c>
      <c r="G38" s="44" t="str">
        <f>IF(ISERROR(VLOOKUP($A38,'Základní kolo'!$B$7:$M$81,9,FALSE)),"",VLOOKUP($A38,'Základní kolo'!$B$7:$M$81,9,FALSE))</f>
        <v>Dolní Životice</v>
      </c>
      <c r="H38" s="45" t="str">
        <f>IF(ISERROR(VLOOKUP($A38,'Základní kolo'!$B$7:$M$81,10,FALSE)),"",VLOOKUP($A38,'Základní kolo'!$B$7:$M$81,10,FALSE))</f>
        <v>NP</v>
      </c>
      <c r="I38" s="45">
        <f>IF(ISERROR(VLOOKUP($A38,'Základní kolo'!$B$7:$M$81,11,FALSE)),"",VLOOKUP($A38,'Základní kolo'!$B$7:$M$81,11,FALSE))</f>
        <v>22.32</v>
      </c>
      <c r="J38" s="46">
        <f>IF(ISERROR(VLOOKUP($A38,'Základní kolo'!$B$7:$M$81,12,FALSE)),"",VLOOKUP($A38,'Základní kolo'!$B$7:$M$81,12,FALSE))</f>
        <v>22.32</v>
      </c>
    </row>
    <row r="39" spans="1:10" s="5" customFormat="1" ht="12.75">
      <c r="A39" s="5">
        <v>33</v>
      </c>
      <c r="B39" s="41">
        <f>IF(ISERROR(VLOOKUP($A39,'Základní kolo'!$B$7:$M$81,4,FALSE)),"",VLOOKUP($A39,'Základní kolo'!$B$7:$M$81,4,FALSE))</f>
        <v>33</v>
      </c>
      <c r="C39" s="42">
        <f>IF(ISERROR(VLOOKUP($A39,'Základní kolo'!$B$7:$M$81,5,FALSE)),"",VLOOKUP($A39,'Základní kolo'!$B$7:$M$81,5,FALSE))</f>
        <v>10</v>
      </c>
      <c r="D39" s="43">
        <f>IF(ISERROR(VLOOKUP($A39,'Základní kolo'!$B$7:$M$81,6,FALSE)),"",VLOOKUP($A39,'Základní kolo'!$B$7:$M$81,6,FALSE))</f>
        <v>38441</v>
      </c>
      <c r="E39" s="44" t="str">
        <f>IF(ISERROR(VLOOKUP($A39,'Základní kolo'!$B$7:$M$81,7,FALSE)),"",VLOOKUP($A39,'Základní kolo'!$B$7:$M$81,7,FALSE))</f>
        <v>Čech Václav Florian</v>
      </c>
      <c r="F39" s="43">
        <f>IF(ISERROR(VLOOKUP($A39,'Základní kolo'!$B$7:$M$81,8,FALSE)),"",VLOOKUP($A39,'Základní kolo'!$B$7:$M$81,8,FALSE))</f>
        <v>2002</v>
      </c>
      <c r="G39" s="44" t="str">
        <f>IF(ISERROR(VLOOKUP($A39,'Základní kolo'!$B$7:$M$81,9,FALSE)),"",VLOOKUP($A39,'Základní kolo'!$B$7:$M$81,9,FALSE))</f>
        <v>Horní Datyně</v>
      </c>
      <c r="H39" s="45">
        <f>IF(ISERROR(VLOOKUP($A39,'Základní kolo'!$B$7:$M$81,10,FALSE)),"",VLOOKUP($A39,'Základní kolo'!$B$7:$M$81,10,FALSE))</f>
        <v>23.48</v>
      </c>
      <c r="I39" s="45" t="str">
        <f>IF(ISERROR(VLOOKUP($A39,'Základní kolo'!$B$7:$M$81,11,FALSE)),"",VLOOKUP($A39,'Základní kolo'!$B$7:$M$81,11,FALSE))</f>
        <v>NP</v>
      </c>
      <c r="J39" s="46">
        <f>IF(ISERROR(VLOOKUP($A39,'Základní kolo'!$B$7:$M$81,12,FALSE)),"",VLOOKUP($A39,'Základní kolo'!$B$7:$M$81,12,FALSE))</f>
        <v>23.48</v>
      </c>
    </row>
    <row r="40" spans="1:10" s="5" customFormat="1" ht="12.75">
      <c r="A40" s="5">
        <v>34</v>
      </c>
      <c r="B40" s="41">
        <f>IF(ISERROR(VLOOKUP($A40,'Základní kolo'!$B$7:$M$81,4,FALSE)),"",VLOOKUP($A40,'Základní kolo'!$B$7:$M$81,4,FALSE))</f>
        <v>34</v>
      </c>
      <c r="C40" s="42">
        <f>IF(ISERROR(VLOOKUP($A40,'Základní kolo'!$B$7:$M$81,5,FALSE)),"",VLOOKUP($A40,'Základní kolo'!$B$7:$M$81,5,FALSE))</f>
        <v>39</v>
      </c>
      <c r="D40" s="43">
        <f>IF(ISERROR(VLOOKUP($A40,'Základní kolo'!$B$7:$M$81,6,FALSE)),"",VLOOKUP($A40,'Základní kolo'!$B$7:$M$81,6,FALSE))</f>
        <v>11881</v>
      </c>
      <c r="E40" s="44" t="str">
        <f>IF(ISERROR(VLOOKUP($A40,'Základní kolo'!$B$7:$M$81,7,FALSE)),"",VLOOKUP($A40,'Základní kolo'!$B$7:$M$81,7,FALSE))</f>
        <v>Vašíček Richard</v>
      </c>
      <c r="F40" s="43">
        <f>IF(ISERROR(VLOOKUP($A40,'Základní kolo'!$B$7:$M$81,8,FALSE)),"",VLOOKUP($A40,'Základní kolo'!$B$7:$M$81,8,FALSE))</f>
        <v>1990</v>
      </c>
      <c r="G40" s="44" t="str">
        <f>IF(ISERROR(VLOOKUP($A40,'Základní kolo'!$B$7:$M$81,9,FALSE)),"",VLOOKUP($A40,'Základní kolo'!$B$7:$M$81,9,FALSE))</f>
        <v>Horní Slavkov</v>
      </c>
      <c r="H40" s="45">
        <f>IF(ISERROR(VLOOKUP($A40,'Základní kolo'!$B$7:$M$81,10,FALSE)),"",VLOOKUP($A40,'Základní kolo'!$B$7:$M$81,10,FALSE))</f>
        <v>25.06</v>
      </c>
      <c r="I40" s="45">
        <f>IF(ISERROR(VLOOKUP($A40,'Základní kolo'!$B$7:$M$81,11,FALSE)),"",VLOOKUP($A40,'Základní kolo'!$B$7:$M$81,11,FALSE))</f>
        <v>24.25</v>
      </c>
      <c r="J40" s="46">
        <f>IF(ISERROR(VLOOKUP($A40,'Základní kolo'!$B$7:$M$81,12,FALSE)),"",VLOOKUP($A40,'Základní kolo'!$B$7:$M$81,12,FALSE))</f>
        <v>24.25</v>
      </c>
    </row>
    <row r="41" spans="1:10" s="5" customFormat="1" ht="12.75">
      <c r="A41" s="5">
        <v>35</v>
      </c>
      <c r="B41" s="41">
        <f>IF(ISERROR(VLOOKUP($A41,'Základní kolo'!$B$7:$M$81,4,FALSE)),"",VLOOKUP($A41,'Základní kolo'!$B$7:$M$81,4,FALSE))</f>
        <v>35</v>
      </c>
      <c r="C41" s="42">
        <f>IF(ISERROR(VLOOKUP($A41,'Základní kolo'!$B$7:$M$81,5,FALSE)),"",VLOOKUP($A41,'Základní kolo'!$B$7:$M$81,5,FALSE))</f>
        <v>63</v>
      </c>
      <c r="D41" s="43">
        <f>IF(ISERROR(VLOOKUP($A41,'Základní kolo'!$B$7:$M$81,6,FALSE)),"",VLOOKUP($A41,'Základní kolo'!$B$7:$M$81,6,FALSE))</f>
        <v>25411</v>
      </c>
      <c r="E41" s="44" t="str">
        <f>IF(ISERROR(VLOOKUP($A41,'Základní kolo'!$B$7:$M$81,7,FALSE)),"",VLOOKUP($A41,'Základní kolo'!$B$7:$M$81,7,FALSE))</f>
        <v>Kolář Michal</v>
      </c>
      <c r="F41" s="43">
        <f>IF(ISERROR(VLOOKUP($A41,'Základní kolo'!$B$7:$M$81,8,FALSE)),"",VLOOKUP($A41,'Základní kolo'!$B$7:$M$81,8,FALSE))</f>
        <v>1997</v>
      </c>
      <c r="G41" s="44" t="str">
        <f>IF(ISERROR(VLOOKUP($A41,'Základní kolo'!$B$7:$M$81,9,FALSE)),"",VLOOKUP($A41,'Základní kolo'!$B$7:$M$81,9,FALSE))</f>
        <v>Morkovice</v>
      </c>
      <c r="H41" s="45">
        <f>IF(ISERROR(VLOOKUP($A41,'Základní kolo'!$B$7:$M$81,10,FALSE)),"",VLOOKUP($A41,'Základní kolo'!$B$7:$M$81,10,FALSE))</f>
        <v>24.73</v>
      </c>
      <c r="I41" s="45">
        <f>IF(ISERROR(VLOOKUP($A41,'Základní kolo'!$B$7:$M$81,11,FALSE)),"",VLOOKUP($A41,'Základní kolo'!$B$7:$M$81,11,FALSE))</f>
        <v>24.78</v>
      </c>
      <c r="J41" s="46">
        <f>IF(ISERROR(VLOOKUP($A41,'Základní kolo'!$B$7:$M$81,12,FALSE)),"",VLOOKUP($A41,'Základní kolo'!$B$7:$M$81,12,FALSE))</f>
        <v>24.73</v>
      </c>
    </row>
    <row r="42" spans="1:10" s="5" customFormat="1" ht="12.75">
      <c r="A42" s="5">
        <v>36</v>
      </c>
      <c r="B42" s="41">
        <f>IF(ISERROR(VLOOKUP($A42,'Základní kolo'!$B$7:$M$81,4,FALSE)),"",VLOOKUP($A42,'Základní kolo'!$B$7:$M$81,4,FALSE))</f>
        <v>36</v>
      </c>
      <c r="C42" s="42">
        <f>IF(ISERROR(VLOOKUP($A42,'Základní kolo'!$B$7:$M$81,5,FALSE)),"",VLOOKUP($A42,'Základní kolo'!$B$7:$M$81,5,FALSE))</f>
        <v>41</v>
      </c>
      <c r="D42" s="43">
        <f>IF(ISERROR(VLOOKUP($A42,'Základní kolo'!$B$7:$M$81,6,FALSE)),"",VLOOKUP($A42,'Základní kolo'!$B$7:$M$81,6,FALSE))</f>
        <v>15141</v>
      </c>
      <c r="E42" s="44" t="str">
        <f>IF(ISERROR(VLOOKUP($A42,'Základní kolo'!$B$7:$M$81,7,FALSE)),"",VLOOKUP($A42,'Základní kolo'!$B$7:$M$81,7,FALSE))</f>
        <v>Kahánek Ondřej</v>
      </c>
      <c r="F42" s="43">
        <f>IF(ISERROR(VLOOKUP($A42,'Základní kolo'!$B$7:$M$81,8,FALSE)),"",VLOOKUP($A42,'Základní kolo'!$B$7:$M$81,8,FALSE))</f>
        <v>1988</v>
      </c>
      <c r="G42" s="44" t="str">
        <f>IF(ISERROR(VLOOKUP($A42,'Základní kolo'!$B$7:$M$81,9,FALSE)),"",VLOOKUP($A42,'Základní kolo'!$B$7:$M$81,9,FALSE))</f>
        <v>Závišice</v>
      </c>
      <c r="H42" s="45">
        <f>IF(ISERROR(VLOOKUP($A42,'Základní kolo'!$B$7:$M$81,10,FALSE)),"",VLOOKUP($A42,'Základní kolo'!$B$7:$M$81,10,FALSE))</f>
        <v>36.58</v>
      </c>
      <c r="I42" s="45" t="str">
        <f>IF(ISERROR(VLOOKUP($A42,'Základní kolo'!$B$7:$M$81,11,FALSE)),"",VLOOKUP($A42,'Základní kolo'!$B$7:$M$81,11,FALSE))</f>
        <v>NP</v>
      </c>
      <c r="J42" s="46">
        <f>IF(ISERROR(VLOOKUP($A42,'Základní kolo'!$B$7:$M$81,12,FALSE)),"",VLOOKUP($A42,'Základní kolo'!$B$7:$M$81,12,FALSE))</f>
        <v>36.58</v>
      </c>
    </row>
    <row r="43" spans="1:10" s="5" customFormat="1" ht="12.75">
      <c r="A43" s="5">
        <v>37</v>
      </c>
      <c r="B43" s="41">
        <f>IF(ISERROR(VLOOKUP($A43,'Základní kolo'!$B$7:$M$81,4,FALSE)),"",VLOOKUP($A43,'Základní kolo'!$B$7:$M$81,4,FALSE))</f>
        <v>37</v>
      </c>
      <c r="C43" s="42">
        <f>IF(ISERROR(VLOOKUP($A43,'Základní kolo'!$B$7:$M$81,5,FALSE)),"",VLOOKUP($A43,'Základní kolo'!$B$7:$M$81,5,FALSE))</f>
        <v>46</v>
      </c>
      <c r="D43" s="43">
        <f>IF(ISERROR(VLOOKUP($A43,'Základní kolo'!$B$7:$M$81,6,FALSE)),"",VLOOKUP($A43,'Základní kolo'!$B$7:$M$81,6,FALSE))</f>
        <v>56051</v>
      </c>
      <c r="E43" s="44" t="str">
        <f>IF(ISERROR(VLOOKUP($A43,'Základní kolo'!$B$7:$M$81,7,FALSE)),"",VLOOKUP($A43,'Základní kolo'!$B$7:$M$81,7,FALSE))</f>
        <v>Lang Martin</v>
      </c>
      <c r="F43" s="43">
        <f>IF(ISERROR(VLOOKUP($A43,'Základní kolo'!$B$7:$M$81,8,FALSE)),"",VLOOKUP($A43,'Základní kolo'!$B$7:$M$81,8,FALSE))</f>
        <v>2002</v>
      </c>
      <c r="G43" s="44" t="str">
        <f>IF(ISERROR(VLOOKUP($A43,'Základní kolo'!$B$7:$M$81,9,FALSE)),"",VLOOKUP($A43,'Základní kolo'!$B$7:$M$81,9,FALSE))</f>
        <v>Skuteč</v>
      </c>
      <c r="H43" s="45" t="str">
        <f>IF(ISERROR(VLOOKUP($A43,'Základní kolo'!$B$7:$M$81,10,FALSE)),"",VLOOKUP($A43,'Základní kolo'!$B$7:$M$81,10,FALSE))</f>
        <v>NP</v>
      </c>
      <c r="I43" s="45" t="str">
        <f>IF(ISERROR(VLOOKUP($A43,'Základní kolo'!$B$7:$M$81,11,FALSE)),"",VLOOKUP($A43,'Základní kolo'!$B$7:$M$81,11,FALSE))</f>
        <v>NP</v>
      </c>
      <c r="J43" s="46" t="str">
        <f>IF(ISERROR(VLOOKUP($A43,'Základní kolo'!$B$7:$M$81,12,FALSE)),"",VLOOKUP($A43,'Základní kolo'!$B$7:$M$81,12,FALSE))</f>
        <v>NP</v>
      </c>
    </row>
    <row r="44" spans="1:10" s="5" customFormat="1" ht="12.75">
      <c r="A44" s="5">
        <v>38</v>
      </c>
      <c r="B44" s="41">
        <f>IF(ISERROR(VLOOKUP($A44,'Základní kolo'!$B$7:$M$81,4,FALSE)),"",VLOOKUP($A44,'Základní kolo'!$B$7:$M$81,4,FALSE))</f>
        <v>38</v>
      </c>
      <c r="C44" s="42">
        <f>IF(ISERROR(VLOOKUP($A44,'Základní kolo'!$B$7:$M$81,5,FALSE)),"",VLOOKUP($A44,'Základní kolo'!$B$7:$M$81,5,FALSE))</f>
        <v>24</v>
      </c>
      <c r="D44" s="43">
        <f>IF(ISERROR(VLOOKUP($A44,'Základní kolo'!$B$7:$M$81,6,FALSE)),"",VLOOKUP($A44,'Základní kolo'!$B$7:$M$81,6,FALSE))</f>
        <v>11621</v>
      </c>
      <c r="E44" s="44" t="str">
        <f>IF(ISERROR(VLOOKUP($A44,'Základní kolo'!$B$7:$M$81,7,FALSE)),"",VLOOKUP($A44,'Základní kolo'!$B$7:$M$81,7,FALSE))</f>
        <v>Roháč Jan</v>
      </c>
      <c r="F44" s="43">
        <f>IF(ISERROR(VLOOKUP($A44,'Základní kolo'!$B$7:$M$81,8,FALSE)),"",VLOOKUP($A44,'Základní kolo'!$B$7:$M$81,8,FALSE))</f>
        <v>1994</v>
      </c>
      <c r="G44" s="44" t="str">
        <f>IF(ISERROR(VLOOKUP($A44,'Základní kolo'!$B$7:$M$81,9,FALSE)),"",VLOOKUP($A44,'Základní kolo'!$B$7:$M$81,9,FALSE))</f>
        <v>Praha-Horní Měcholupy</v>
      </c>
      <c r="H44" s="45" t="str">
        <f>IF(ISERROR(VLOOKUP($A44,'Základní kolo'!$B$7:$M$81,10,FALSE)),"",VLOOKUP($A44,'Základní kolo'!$B$7:$M$81,10,FALSE))</f>
        <v>DNF</v>
      </c>
      <c r="I44" s="45" t="str">
        <f>IF(ISERROR(VLOOKUP($A44,'Základní kolo'!$B$7:$M$81,11,FALSE)),"",VLOOKUP($A44,'Základní kolo'!$B$7:$M$81,11,FALSE))</f>
        <v>DNF</v>
      </c>
      <c r="J44" s="46">
        <f>IF(ISERROR(VLOOKUP($A44,'Základní kolo'!$B$7:$M$81,12,FALSE)),"",VLOOKUP($A44,'Základní kolo'!$B$7:$M$81,12,FALSE))</f>
        <v>0</v>
      </c>
    </row>
    <row r="45" spans="1:10" s="5" customFormat="1" ht="12.75">
      <c r="A45" s="5">
        <v>39</v>
      </c>
      <c r="B45" s="41">
        <f>IF(ISERROR(VLOOKUP($A45,'Základní kolo'!$B$7:$M$81,4,FALSE)),"",VLOOKUP($A45,'Základní kolo'!$B$7:$M$81,4,FALSE))</f>
        <v>38</v>
      </c>
      <c r="C45" s="42">
        <f>IF(ISERROR(VLOOKUP($A45,'Základní kolo'!$B$7:$M$81,5,FALSE)),"",VLOOKUP($A45,'Základní kolo'!$B$7:$M$81,5,FALSE))</f>
        <v>33</v>
      </c>
      <c r="D45" s="43">
        <f>IF(ISERROR(VLOOKUP($A45,'Základní kolo'!$B$7:$M$81,6,FALSE)),"",VLOOKUP($A45,'Základní kolo'!$B$7:$M$81,6,FALSE))</f>
        <v>24561</v>
      </c>
      <c r="E45" s="44" t="str">
        <f>IF(ISERROR(VLOOKUP($A45,'Základní kolo'!$B$7:$M$81,7,FALSE)),"",VLOOKUP($A45,'Základní kolo'!$B$7:$M$81,7,FALSE))</f>
        <v>Kligl Patrik</v>
      </c>
      <c r="F45" s="43">
        <f>IF(ISERROR(VLOOKUP($A45,'Základní kolo'!$B$7:$M$81,8,FALSE)),"",VLOOKUP($A45,'Základní kolo'!$B$7:$M$81,8,FALSE))</f>
        <v>1997</v>
      </c>
      <c r="G45" s="44" t="str">
        <f>IF(ISERROR(VLOOKUP($A45,'Základní kolo'!$B$7:$M$81,9,FALSE)),"",VLOOKUP($A45,'Základní kolo'!$B$7:$M$81,9,FALSE))</f>
        <v>Běloves</v>
      </c>
      <c r="H45" s="45" t="str">
        <f>IF(ISERROR(VLOOKUP($A45,'Základní kolo'!$B$7:$M$81,10,FALSE)),"",VLOOKUP($A45,'Základní kolo'!$B$7:$M$81,10,FALSE))</f>
        <v>DNF</v>
      </c>
      <c r="I45" s="45" t="str">
        <f>IF(ISERROR(VLOOKUP($A45,'Základní kolo'!$B$7:$M$81,11,FALSE)),"",VLOOKUP($A45,'Základní kolo'!$B$7:$M$81,11,FALSE))</f>
        <v>DNF</v>
      </c>
      <c r="J45" s="46">
        <f>IF(ISERROR(VLOOKUP($A45,'Základní kolo'!$B$7:$M$81,12,FALSE)),"",VLOOKUP($A45,'Základní kolo'!$B$7:$M$81,12,FALSE))</f>
        <v>0</v>
      </c>
    </row>
    <row r="46" spans="1:10" s="5" customFormat="1" ht="12.75">
      <c r="A46" s="5">
        <v>40</v>
      </c>
      <c r="B46" s="41">
        <f>IF(ISERROR(VLOOKUP($A46,'Základní kolo'!$B$7:$M$81,4,FALSE)),"",VLOOKUP($A46,'Základní kolo'!$B$7:$M$81,4,FALSE))</f>
        <v>38</v>
      </c>
      <c r="C46" s="42">
        <f>IF(ISERROR(VLOOKUP($A46,'Základní kolo'!$B$7:$M$81,5,FALSE)),"",VLOOKUP($A46,'Základní kolo'!$B$7:$M$81,5,FALSE))</f>
        <v>53</v>
      </c>
      <c r="D46" s="43">
        <f>IF(ISERROR(VLOOKUP($A46,'Základní kolo'!$B$7:$M$81,6,FALSE)),"",VLOOKUP($A46,'Základní kolo'!$B$7:$M$81,6,FALSE))</f>
        <v>54581</v>
      </c>
      <c r="E46" s="44" t="str">
        <f>IF(ISERROR(VLOOKUP($A46,'Základní kolo'!$B$7:$M$81,7,FALSE)),"",VLOOKUP($A46,'Základní kolo'!$B$7:$M$81,7,FALSE))</f>
        <v>Prokop Tomáš</v>
      </c>
      <c r="F46" s="43">
        <f>IF(ISERROR(VLOOKUP($A46,'Základní kolo'!$B$7:$M$81,8,FALSE)),"",VLOOKUP($A46,'Základní kolo'!$B$7:$M$81,8,FALSE))</f>
        <v>2001</v>
      </c>
      <c r="G46" s="44" t="str">
        <f>IF(ISERROR(VLOOKUP($A46,'Základní kolo'!$B$7:$M$81,9,FALSE)),"",VLOOKUP($A46,'Základní kolo'!$B$7:$M$81,9,FALSE))</f>
        <v>Počátky</v>
      </c>
      <c r="H46" s="45" t="str">
        <f>IF(ISERROR(VLOOKUP($A46,'Základní kolo'!$B$7:$M$81,10,FALSE)),"",VLOOKUP($A46,'Základní kolo'!$B$7:$M$81,10,FALSE))</f>
        <v>DNF</v>
      </c>
      <c r="I46" s="45" t="str">
        <f>IF(ISERROR(VLOOKUP($A46,'Základní kolo'!$B$7:$M$81,11,FALSE)),"",VLOOKUP($A46,'Základní kolo'!$B$7:$M$81,11,FALSE))</f>
        <v>DNF</v>
      </c>
      <c r="J46" s="46">
        <f>IF(ISERROR(VLOOKUP($A46,'Základní kolo'!$B$7:$M$81,12,FALSE)),"",VLOOKUP($A46,'Základní kolo'!$B$7:$M$81,12,FALSE))</f>
        <v>0</v>
      </c>
    </row>
    <row r="47" spans="1:10" s="5" customFormat="1" ht="12.75">
      <c r="A47" s="5">
        <v>41</v>
      </c>
      <c r="B47" s="41">
        <f>IF(ISERROR(VLOOKUP($A47,'Základní kolo'!$B$7:$M$81,4,FALSE)),"",VLOOKUP($A47,'Základní kolo'!$B$7:$M$81,4,FALSE))</f>
      </c>
      <c r="C47" s="42">
        <f>IF(ISERROR(VLOOKUP($A47,'Základní kolo'!$B$7:$M$81,5,FALSE)),"",VLOOKUP($A47,'Základní kolo'!$B$7:$M$81,5,FALSE))</f>
      </c>
      <c r="D47" s="43">
        <f>IF(ISERROR(VLOOKUP($A47,'Základní kolo'!$B$7:$M$81,6,FALSE)),"",VLOOKUP($A47,'Základní kolo'!$B$7:$M$81,6,FALSE))</f>
      </c>
      <c r="E47" s="44">
        <f>IF(ISERROR(VLOOKUP($A47,'Základní kolo'!$B$7:$M$81,7,FALSE)),"",VLOOKUP($A47,'Základní kolo'!$B$7:$M$81,7,FALSE))</f>
      </c>
      <c r="F47" s="43">
        <f>IF(ISERROR(VLOOKUP($A47,'Základní kolo'!$B$7:$M$81,8,FALSE)),"",VLOOKUP($A47,'Základní kolo'!$B$7:$M$81,8,FALSE))</f>
      </c>
      <c r="G47" s="44">
        <f>IF(ISERROR(VLOOKUP($A47,'Základní kolo'!$B$7:$M$81,9,FALSE)),"",VLOOKUP($A47,'Základní kolo'!$B$7:$M$81,9,FALSE))</f>
      </c>
      <c r="H47" s="45">
        <f>IF(ISERROR(VLOOKUP($A47,'Základní kolo'!$B$7:$M$81,10,FALSE)),"",VLOOKUP($A47,'Základní kolo'!$B$7:$M$81,10,FALSE))</f>
      </c>
      <c r="I47" s="45">
        <f>IF(ISERROR(VLOOKUP($A47,'Základní kolo'!$B$7:$M$81,11,FALSE)),"",VLOOKUP($A47,'Základní kolo'!$B$7:$M$81,11,FALSE))</f>
      </c>
      <c r="J47" s="46">
        <f>IF(ISERROR(VLOOKUP($A47,'Základní kolo'!$B$7:$M$81,12,FALSE)),"",VLOOKUP($A47,'Základní kolo'!$B$7:$M$81,12,FALSE))</f>
      </c>
    </row>
    <row r="48" spans="1:10" s="5" customFormat="1" ht="12.75">
      <c r="A48" s="5">
        <v>42</v>
      </c>
      <c r="B48" s="41">
        <f>IF(ISERROR(VLOOKUP($A48,'Základní kolo'!$B$7:$M$81,4,FALSE)),"",VLOOKUP($A48,'Základní kolo'!$B$7:$M$81,4,FALSE))</f>
      </c>
      <c r="C48" s="42">
        <f>IF(ISERROR(VLOOKUP($A48,'Základní kolo'!$B$7:$M$81,5,FALSE)),"",VLOOKUP($A48,'Základní kolo'!$B$7:$M$81,5,FALSE))</f>
      </c>
      <c r="D48" s="43">
        <f>IF(ISERROR(VLOOKUP($A48,'Základní kolo'!$B$7:$M$81,6,FALSE)),"",VLOOKUP($A48,'Základní kolo'!$B$7:$M$81,6,FALSE))</f>
      </c>
      <c r="E48" s="44">
        <f>IF(ISERROR(VLOOKUP($A48,'Základní kolo'!$B$7:$M$81,7,FALSE)),"",VLOOKUP($A48,'Základní kolo'!$B$7:$M$81,7,FALSE))</f>
      </c>
      <c r="F48" s="43">
        <f>IF(ISERROR(VLOOKUP($A48,'Základní kolo'!$B$7:$M$81,8,FALSE)),"",VLOOKUP($A48,'Základní kolo'!$B$7:$M$81,8,FALSE))</f>
      </c>
      <c r="G48" s="44">
        <f>IF(ISERROR(VLOOKUP($A48,'Základní kolo'!$B$7:$M$81,9,FALSE)),"",VLOOKUP($A48,'Základní kolo'!$B$7:$M$81,9,FALSE))</f>
      </c>
      <c r="H48" s="45">
        <f>IF(ISERROR(VLOOKUP($A48,'Základní kolo'!$B$7:$M$81,10,FALSE)),"",VLOOKUP($A48,'Základní kolo'!$B$7:$M$81,10,FALSE))</f>
      </c>
      <c r="I48" s="45">
        <f>IF(ISERROR(VLOOKUP($A48,'Základní kolo'!$B$7:$M$81,11,FALSE)),"",VLOOKUP($A48,'Základní kolo'!$B$7:$M$81,11,FALSE))</f>
      </c>
      <c r="J48" s="46">
        <f>IF(ISERROR(VLOOKUP($A48,'Základní kolo'!$B$7:$M$81,12,FALSE)),"",VLOOKUP($A48,'Základní kolo'!$B$7:$M$81,12,FALSE))</f>
      </c>
    </row>
    <row r="49" spans="1:10" s="5" customFormat="1" ht="12.75">
      <c r="A49" s="5">
        <v>43</v>
      </c>
      <c r="B49" s="41">
        <f>IF(ISERROR(VLOOKUP($A49,'Základní kolo'!$B$7:$M$81,4,FALSE)),"",VLOOKUP($A49,'Základní kolo'!$B$7:$M$81,4,FALSE))</f>
      </c>
      <c r="C49" s="42">
        <f>IF(ISERROR(VLOOKUP($A49,'Základní kolo'!$B$7:$M$81,5,FALSE)),"",VLOOKUP($A49,'Základní kolo'!$B$7:$M$81,5,FALSE))</f>
      </c>
      <c r="D49" s="43">
        <f>IF(ISERROR(VLOOKUP($A49,'Základní kolo'!$B$7:$M$81,6,FALSE)),"",VLOOKUP($A49,'Základní kolo'!$B$7:$M$81,6,FALSE))</f>
      </c>
      <c r="E49" s="44">
        <f>IF(ISERROR(VLOOKUP($A49,'Základní kolo'!$B$7:$M$81,7,FALSE)),"",VLOOKUP($A49,'Základní kolo'!$B$7:$M$81,7,FALSE))</f>
      </c>
      <c r="F49" s="43">
        <f>IF(ISERROR(VLOOKUP($A49,'Základní kolo'!$B$7:$M$81,8,FALSE)),"",VLOOKUP($A49,'Základní kolo'!$B$7:$M$81,8,FALSE))</f>
      </c>
      <c r="G49" s="44">
        <f>IF(ISERROR(VLOOKUP($A49,'Základní kolo'!$B$7:$M$81,9,FALSE)),"",VLOOKUP($A49,'Základní kolo'!$B$7:$M$81,9,FALSE))</f>
      </c>
      <c r="H49" s="45">
        <f>IF(ISERROR(VLOOKUP($A49,'Základní kolo'!$B$7:$M$81,10,FALSE)),"",VLOOKUP($A49,'Základní kolo'!$B$7:$M$81,10,FALSE))</f>
      </c>
      <c r="I49" s="45">
        <f>IF(ISERROR(VLOOKUP($A49,'Základní kolo'!$B$7:$M$81,11,FALSE)),"",VLOOKUP($A49,'Základní kolo'!$B$7:$M$81,11,FALSE))</f>
      </c>
      <c r="J49" s="46">
        <f>IF(ISERROR(VLOOKUP($A49,'Základní kolo'!$B$7:$M$81,12,FALSE)),"",VLOOKUP($A49,'Základní kolo'!$B$7:$M$81,12,FALSE))</f>
      </c>
    </row>
    <row r="50" spans="1:10" s="5" customFormat="1" ht="12.75">
      <c r="A50" s="5">
        <v>44</v>
      </c>
      <c r="B50" s="41">
        <f>IF(ISERROR(VLOOKUP($A50,'Základní kolo'!$B$7:$M$81,4,FALSE)),"",VLOOKUP($A50,'Základní kolo'!$B$7:$M$81,4,FALSE))</f>
      </c>
      <c r="C50" s="42">
        <f>IF(ISERROR(VLOOKUP($A50,'Základní kolo'!$B$7:$M$81,5,FALSE)),"",VLOOKUP($A50,'Základní kolo'!$B$7:$M$81,5,FALSE))</f>
      </c>
      <c r="D50" s="43">
        <f>IF(ISERROR(VLOOKUP($A50,'Základní kolo'!$B$7:$M$81,6,FALSE)),"",VLOOKUP($A50,'Základní kolo'!$B$7:$M$81,6,FALSE))</f>
      </c>
      <c r="E50" s="44">
        <f>IF(ISERROR(VLOOKUP($A50,'Základní kolo'!$B$7:$M$81,7,FALSE)),"",VLOOKUP($A50,'Základní kolo'!$B$7:$M$81,7,FALSE))</f>
      </c>
      <c r="F50" s="43">
        <f>IF(ISERROR(VLOOKUP($A50,'Základní kolo'!$B$7:$M$81,8,FALSE)),"",VLOOKUP($A50,'Základní kolo'!$B$7:$M$81,8,FALSE))</f>
      </c>
      <c r="G50" s="44">
        <f>IF(ISERROR(VLOOKUP($A50,'Základní kolo'!$B$7:$M$81,9,FALSE)),"",VLOOKUP($A50,'Základní kolo'!$B$7:$M$81,9,FALSE))</f>
      </c>
      <c r="H50" s="45">
        <f>IF(ISERROR(VLOOKUP($A50,'Základní kolo'!$B$7:$M$81,10,FALSE)),"",VLOOKUP($A50,'Základní kolo'!$B$7:$M$81,10,FALSE))</f>
      </c>
      <c r="I50" s="45">
        <f>IF(ISERROR(VLOOKUP($A50,'Základní kolo'!$B$7:$M$81,11,FALSE)),"",VLOOKUP($A50,'Základní kolo'!$B$7:$M$81,11,FALSE))</f>
      </c>
      <c r="J50" s="46">
        <f>IF(ISERROR(VLOOKUP($A50,'Základní kolo'!$B$7:$M$81,12,FALSE)),"",VLOOKUP($A50,'Základní kolo'!$B$7:$M$81,12,FALSE))</f>
      </c>
    </row>
    <row r="51" spans="1:10" s="5" customFormat="1" ht="12.75">
      <c r="A51" s="5">
        <v>45</v>
      </c>
      <c r="B51" s="41">
        <f>IF(ISERROR(VLOOKUP($A51,'Základní kolo'!$B$7:$M$81,4,FALSE)),"",VLOOKUP($A51,'Základní kolo'!$B$7:$M$81,4,FALSE))</f>
      </c>
      <c r="C51" s="42">
        <f>IF(ISERROR(VLOOKUP($A51,'Základní kolo'!$B$7:$M$81,5,FALSE)),"",VLOOKUP($A51,'Základní kolo'!$B$7:$M$81,5,FALSE))</f>
      </c>
      <c r="D51" s="43">
        <f>IF(ISERROR(VLOOKUP($A51,'Základní kolo'!$B$7:$M$81,6,FALSE)),"",VLOOKUP($A51,'Základní kolo'!$B$7:$M$81,6,FALSE))</f>
      </c>
      <c r="E51" s="44">
        <f>IF(ISERROR(VLOOKUP($A51,'Základní kolo'!$B$7:$M$81,7,FALSE)),"",VLOOKUP($A51,'Základní kolo'!$B$7:$M$81,7,FALSE))</f>
      </c>
      <c r="F51" s="43">
        <f>IF(ISERROR(VLOOKUP($A51,'Základní kolo'!$B$7:$M$81,8,FALSE)),"",VLOOKUP($A51,'Základní kolo'!$B$7:$M$81,8,FALSE))</f>
      </c>
      <c r="G51" s="44">
        <f>IF(ISERROR(VLOOKUP($A51,'Základní kolo'!$B$7:$M$81,9,FALSE)),"",VLOOKUP($A51,'Základní kolo'!$B$7:$M$81,9,FALSE))</f>
      </c>
      <c r="H51" s="45">
        <f>IF(ISERROR(VLOOKUP($A51,'Základní kolo'!$B$7:$M$81,10,FALSE)),"",VLOOKUP($A51,'Základní kolo'!$B$7:$M$81,10,FALSE))</f>
      </c>
      <c r="I51" s="45">
        <f>IF(ISERROR(VLOOKUP($A51,'Základní kolo'!$B$7:$M$81,11,FALSE)),"",VLOOKUP($A51,'Základní kolo'!$B$7:$M$81,11,FALSE))</f>
      </c>
      <c r="J51" s="46">
        <f>IF(ISERROR(VLOOKUP($A51,'Základní kolo'!$B$7:$M$81,12,FALSE)),"",VLOOKUP($A51,'Základní kolo'!$B$7:$M$81,12,FALSE))</f>
      </c>
    </row>
    <row r="52" spans="1:10" s="5" customFormat="1" ht="12.75">
      <c r="A52" s="5">
        <v>46</v>
      </c>
      <c r="B52" s="41">
        <f>IF(ISERROR(VLOOKUP($A52,'Základní kolo'!$B$7:$M$81,4,FALSE)),"",VLOOKUP($A52,'Základní kolo'!$B$7:$M$81,4,FALSE))</f>
      </c>
      <c r="C52" s="42">
        <f>IF(ISERROR(VLOOKUP($A52,'Základní kolo'!$B$7:$M$81,5,FALSE)),"",VLOOKUP($A52,'Základní kolo'!$B$7:$M$81,5,FALSE))</f>
      </c>
      <c r="D52" s="43">
        <f>IF(ISERROR(VLOOKUP($A52,'Základní kolo'!$B$7:$M$81,6,FALSE)),"",VLOOKUP($A52,'Základní kolo'!$B$7:$M$81,6,FALSE))</f>
      </c>
      <c r="E52" s="44">
        <f>IF(ISERROR(VLOOKUP($A52,'Základní kolo'!$B$7:$M$81,7,FALSE)),"",VLOOKUP($A52,'Základní kolo'!$B$7:$M$81,7,FALSE))</f>
      </c>
      <c r="F52" s="43">
        <f>IF(ISERROR(VLOOKUP($A52,'Základní kolo'!$B$7:$M$81,8,FALSE)),"",VLOOKUP($A52,'Základní kolo'!$B$7:$M$81,8,FALSE))</f>
      </c>
      <c r="G52" s="44">
        <f>IF(ISERROR(VLOOKUP($A52,'Základní kolo'!$B$7:$M$81,9,FALSE)),"",VLOOKUP($A52,'Základní kolo'!$B$7:$M$81,9,FALSE))</f>
      </c>
      <c r="H52" s="45">
        <f>IF(ISERROR(VLOOKUP($A52,'Základní kolo'!$B$7:$M$81,10,FALSE)),"",VLOOKUP($A52,'Základní kolo'!$B$7:$M$81,10,FALSE))</f>
      </c>
      <c r="I52" s="45">
        <f>IF(ISERROR(VLOOKUP($A52,'Základní kolo'!$B$7:$M$81,11,FALSE)),"",VLOOKUP($A52,'Základní kolo'!$B$7:$M$81,11,FALSE))</f>
      </c>
      <c r="J52" s="46">
        <f>IF(ISERROR(VLOOKUP($A52,'Základní kolo'!$B$7:$M$81,12,FALSE)),"",VLOOKUP($A52,'Základní kolo'!$B$7:$M$81,12,FALSE))</f>
      </c>
    </row>
    <row r="53" spans="1:10" s="5" customFormat="1" ht="12.75">
      <c r="A53" s="5">
        <v>47</v>
      </c>
      <c r="B53" s="41">
        <f>IF(ISERROR(VLOOKUP($A53,'Základní kolo'!$B$7:$M$81,4,FALSE)),"",VLOOKUP($A53,'Základní kolo'!$B$7:$M$81,4,FALSE))</f>
      </c>
      <c r="C53" s="42">
        <f>IF(ISERROR(VLOOKUP($A53,'Základní kolo'!$B$7:$M$81,5,FALSE)),"",VLOOKUP($A53,'Základní kolo'!$B$7:$M$81,5,FALSE))</f>
      </c>
      <c r="D53" s="43">
        <f>IF(ISERROR(VLOOKUP($A53,'Základní kolo'!$B$7:$M$81,6,FALSE)),"",VLOOKUP($A53,'Základní kolo'!$B$7:$M$81,6,FALSE))</f>
      </c>
      <c r="E53" s="44">
        <f>IF(ISERROR(VLOOKUP($A53,'Základní kolo'!$B$7:$M$81,7,FALSE)),"",VLOOKUP($A53,'Základní kolo'!$B$7:$M$81,7,FALSE))</f>
      </c>
      <c r="F53" s="43">
        <f>IF(ISERROR(VLOOKUP($A53,'Základní kolo'!$B$7:$M$81,8,FALSE)),"",VLOOKUP($A53,'Základní kolo'!$B$7:$M$81,8,FALSE))</f>
      </c>
      <c r="G53" s="44">
        <f>IF(ISERROR(VLOOKUP($A53,'Základní kolo'!$B$7:$M$81,9,FALSE)),"",VLOOKUP($A53,'Základní kolo'!$B$7:$M$81,9,FALSE))</f>
      </c>
      <c r="H53" s="45">
        <f>IF(ISERROR(VLOOKUP($A53,'Základní kolo'!$B$7:$M$81,10,FALSE)),"",VLOOKUP($A53,'Základní kolo'!$B$7:$M$81,10,FALSE))</f>
      </c>
      <c r="I53" s="45">
        <f>IF(ISERROR(VLOOKUP($A53,'Základní kolo'!$B$7:$M$81,11,FALSE)),"",VLOOKUP($A53,'Základní kolo'!$B$7:$M$81,11,FALSE))</f>
      </c>
      <c r="J53" s="46">
        <f>IF(ISERROR(VLOOKUP($A53,'Základní kolo'!$B$7:$M$81,12,FALSE)),"",VLOOKUP($A53,'Základní kolo'!$B$7:$M$81,12,FALSE))</f>
      </c>
    </row>
    <row r="54" spans="1:10" s="5" customFormat="1" ht="12.75">
      <c r="A54" s="5">
        <v>48</v>
      </c>
      <c r="B54" s="41">
        <f>IF(ISERROR(VLOOKUP($A54,'Základní kolo'!$B$7:$M$81,4,FALSE)),"",VLOOKUP($A54,'Základní kolo'!$B$7:$M$81,4,FALSE))</f>
      </c>
      <c r="C54" s="42">
        <f>IF(ISERROR(VLOOKUP($A54,'Základní kolo'!$B$7:$M$81,5,FALSE)),"",VLOOKUP($A54,'Základní kolo'!$B$7:$M$81,5,FALSE))</f>
      </c>
      <c r="D54" s="43">
        <f>IF(ISERROR(VLOOKUP($A54,'Základní kolo'!$B$7:$M$81,6,FALSE)),"",VLOOKUP($A54,'Základní kolo'!$B$7:$M$81,6,FALSE))</f>
      </c>
      <c r="E54" s="44">
        <f>IF(ISERROR(VLOOKUP($A54,'Základní kolo'!$B$7:$M$81,7,FALSE)),"",VLOOKUP($A54,'Základní kolo'!$B$7:$M$81,7,FALSE))</f>
      </c>
      <c r="F54" s="43">
        <f>IF(ISERROR(VLOOKUP($A54,'Základní kolo'!$B$7:$M$81,8,FALSE)),"",VLOOKUP($A54,'Základní kolo'!$B$7:$M$81,8,FALSE))</f>
      </c>
      <c r="G54" s="44">
        <f>IF(ISERROR(VLOOKUP($A54,'Základní kolo'!$B$7:$M$81,9,FALSE)),"",VLOOKUP($A54,'Základní kolo'!$B$7:$M$81,9,FALSE))</f>
      </c>
      <c r="H54" s="45">
        <f>IF(ISERROR(VLOOKUP($A54,'Základní kolo'!$B$7:$M$81,10,FALSE)),"",VLOOKUP($A54,'Základní kolo'!$B$7:$M$81,10,FALSE))</f>
      </c>
      <c r="I54" s="45">
        <f>IF(ISERROR(VLOOKUP($A54,'Základní kolo'!$B$7:$M$81,11,FALSE)),"",VLOOKUP($A54,'Základní kolo'!$B$7:$M$81,11,FALSE))</f>
      </c>
      <c r="J54" s="46">
        <f>IF(ISERROR(VLOOKUP($A54,'Základní kolo'!$B$7:$M$81,12,FALSE)),"",VLOOKUP($A54,'Základní kolo'!$B$7:$M$81,12,FALSE))</f>
      </c>
    </row>
    <row r="55" spans="1:10" s="5" customFormat="1" ht="12.75">
      <c r="A55" s="5">
        <v>49</v>
      </c>
      <c r="B55" s="41">
        <f>IF(ISERROR(VLOOKUP($A55,'Základní kolo'!$B$7:$M$81,4,FALSE)),"",VLOOKUP($A55,'Základní kolo'!$B$7:$M$81,4,FALSE))</f>
      </c>
      <c r="C55" s="42">
        <f>IF(ISERROR(VLOOKUP($A55,'Základní kolo'!$B$7:$M$81,5,FALSE)),"",VLOOKUP($A55,'Základní kolo'!$B$7:$M$81,5,FALSE))</f>
      </c>
      <c r="D55" s="43">
        <f>IF(ISERROR(VLOOKUP($A55,'Základní kolo'!$B$7:$M$81,6,FALSE)),"",VLOOKUP($A55,'Základní kolo'!$B$7:$M$81,6,FALSE))</f>
      </c>
      <c r="E55" s="44">
        <f>IF(ISERROR(VLOOKUP($A55,'Základní kolo'!$B$7:$M$81,7,FALSE)),"",VLOOKUP($A55,'Základní kolo'!$B$7:$M$81,7,FALSE))</f>
      </c>
      <c r="F55" s="43">
        <f>IF(ISERROR(VLOOKUP($A55,'Základní kolo'!$B$7:$M$81,8,FALSE)),"",VLOOKUP($A55,'Základní kolo'!$B$7:$M$81,8,FALSE))</f>
      </c>
      <c r="G55" s="44">
        <f>IF(ISERROR(VLOOKUP($A55,'Základní kolo'!$B$7:$M$81,9,FALSE)),"",VLOOKUP($A55,'Základní kolo'!$B$7:$M$81,9,FALSE))</f>
      </c>
      <c r="H55" s="45">
        <f>IF(ISERROR(VLOOKUP($A55,'Základní kolo'!$B$7:$M$81,10,FALSE)),"",VLOOKUP($A55,'Základní kolo'!$B$7:$M$81,10,FALSE))</f>
      </c>
      <c r="I55" s="45">
        <f>IF(ISERROR(VLOOKUP($A55,'Základní kolo'!$B$7:$M$81,11,FALSE)),"",VLOOKUP($A55,'Základní kolo'!$B$7:$M$81,11,FALSE))</f>
      </c>
      <c r="J55" s="46">
        <f>IF(ISERROR(VLOOKUP($A55,'Základní kolo'!$B$7:$M$81,12,FALSE)),"",VLOOKUP($A55,'Základní kolo'!$B$7:$M$81,12,FALSE))</f>
      </c>
    </row>
    <row r="56" spans="1:10" s="5" customFormat="1" ht="12.75">
      <c r="A56" s="5">
        <v>50</v>
      </c>
      <c r="B56" s="41">
        <f>IF(ISERROR(VLOOKUP($A56,'Základní kolo'!$B$7:$M$81,4,FALSE)),"",VLOOKUP($A56,'Základní kolo'!$B$7:$M$81,4,FALSE))</f>
      </c>
      <c r="C56" s="42">
        <f>IF(ISERROR(VLOOKUP($A56,'Základní kolo'!$B$7:$M$81,5,FALSE)),"",VLOOKUP($A56,'Základní kolo'!$B$7:$M$81,5,FALSE))</f>
      </c>
      <c r="D56" s="43">
        <f>IF(ISERROR(VLOOKUP($A56,'Základní kolo'!$B$7:$M$81,6,FALSE)),"",VLOOKUP($A56,'Základní kolo'!$B$7:$M$81,6,FALSE))</f>
      </c>
      <c r="E56" s="44">
        <f>IF(ISERROR(VLOOKUP($A56,'Základní kolo'!$B$7:$M$81,7,FALSE)),"",VLOOKUP($A56,'Základní kolo'!$B$7:$M$81,7,FALSE))</f>
      </c>
      <c r="F56" s="43">
        <f>IF(ISERROR(VLOOKUP($A56,'Základní kolo'!$B$7:$M$81,8,FALSE)),"",VLOOKUP($A56,'Základní kolo'!$B$7:$M$81,8,FALSE))</f>
      </c>
      <c r="G56" s="44">
        <f>IF(ISERROR(VLOOKUP($A56,'Základní kolo'!$B$7:$M$81,9,FALSE)),"",VLOOKUP($A56,'Základní kolo'!$B$7:$M$81,9,FALSE))</f>
      </c>
      <c r="H56" s="45">
        <f>IF(ISERROR(VLOOKUP($A56,'Základní kolo'!$B$7:$M$81,10,FALSE)),"",VLOOKUP($A56,'Základní kolo'!$B$7:$M$81,10,FALSE))</f>
      </c>
      <c r="I56" s="45">
        <f>IF(ISERROR(VLOOKUP($A56,'Základní kolo'!$B$7:$M$81,11,FALSE)),"",VLOOKUP($A56,'Základní kolo'!$B$7:$M$81,11,FALSE))</f>
      </c>
      <c r="J56" s="46">
        <f>IF(ISERROR(VLOOKUP($A56,'Základní kolo'!$B$7:$M$81,12,FALSE)),"",VLOOKUP($A56,'Základní kolo'!$B$7:$M$81,12,FALSE))</f>
      </c>
    </row>
    <row r="57" spans="1:10" s="5" customFormat="1" ht="12.75">
      <c r="A57" s="5">
        <v>51</v>
      </c>
      <c r="B57" s="41">
        <f>IF(ISERROR(VLOOKUP($A57,'Základní kolo'!$B$7:$M$81,4,FALSE)),"",VLOOKUP($A57,'Základní kolo'!$B$7:$M$81,4,FALSE))</f>
      </c>
      <c r="C57" s="42">
        <f>IF(ISERROR(VLOOKUP($A57,'Základní kolo'!$B$7:$M$81,5,FALSE)),"",VLOOKUP($A57,'Základní kolo'!$B$7:$M$81,5,FALSE))</f>
      </c>
      <c r="D57" s="43">
        <f>IF(ISERROR(VLOOKUP($A57,'Základní kolo'!$B$7:$M$81,6,FALSE)),"",VLOOKUP($A57,'Základní kolo'!$B$7:$M$81,6,FALSE))</f>
      </c>
      <c r="E57" s="44">
        <f>IF(ISERROR(VLOOKUP($A57,'Základní kolo'!$B$7:$M$81,7,FALSE)),"",VLOOKUP($A57,'Základní kolo'!$B$7:$M$81,7,FALSE))</f>
      </c>
      <c r="F57" s="43">
        <f>IF(ISERROR(VLOOKUP($A57,'Základní kolo'!$B$7:$M$81,8,FALSE)),"",VLOOKUP($A57,'Základní kolo'!$B$7:$M$81,8,FALSE))</f>
      </c>
      <c r="G57" s="44">
        <f>IF(ISERROR(VLOOKUP($A57,'Základní kolo'!$B$7:$M$81,9,FALSE)),"",VLOOKUP($A57,'Základní kolo'!$B$7:$M$81,9,FALSE))</f>
      </c>
      <c r="H57" s="45">
        <f>IF(ISERROR(VLOOKUP($A57,'Základní kolo'!$B$7:$M$81,10,FALSE)),"",VLOOKUP($A57,'Základní kolo'!$B$7:$M$81,10,FALSE))</f>
      </c>
      <c r="I57" s="45">
        <f>IF(ISERROR(VLOOKUP($A57,'Základní kolo'!$B$7:$M$81,11,FALSE)),"",VLOOKUP($A57,'Základní kolo'!$B$7:$M$81,11,FALSE))</f>
      </c>
      <c r="J57" s="46">
        <f>IF(ISERROR(VLOOKUP($A57,'Základní kolo'!$B$7:$M$81,12,FALSE)),"",VLOOKUP($A57,'Základní kolo'!$B$7:$M$81,12,FALSE))</f>
      </c>
    </row>
    <row r="58" spans="1:10" s="5" customFormat="1" ht="12.75">
      <c r="A58" s="5">
        <v>52</v>
      </c>
      <c r="B58" s="41">
        <f>IF(ISERROR(VLOOKUP($A58,'Základní kolo'!$B$7:$M$81,4,FALSE)),"",VLOOKUP($A58,'Základní kolo'!$B$7:$M$81,4,FALSE))</f>
      </c>
      <c r="C58" s="42">
        <f>IF(ISERROR(VLOOKUP($A58,'Základní kolo'!$B$7:$M$81,5,FALSE)),"",VLOOKUP($A58,'Základní kolo'!$B$7:$M$81,5,FALSE))</f>
      </c>
      <c r="D58" s="43">
        <f>IF(ISERROR(VLOOKUP($A58,'Základní kolo'!$B$7:$M$81,6,FALSE)),"",VLOOKUP($A58,'Základní kolo'!$B$7:$M$81,6,FALSE))</f>
      </c>
      <c r="E58" s="44">
        <f>IF(ISERROR(VLOOKUP($A58,'Základní kolo'!$B$7:$M$81,7,FALSE)),"",VLOOKUP($A58,'Základní kolo'!$B$7:$M$81,7,FALSE))</f>
      </c>
      <c r="F58" s="43">
        <f>IF(ISERROR(VLOOKUP($A58,'Základní kolo'!$B$7:$M$81,8,FALSE)),"",VLOOKUP($A58,'Základní kolo'!$B$7:$M$81,8,FALSE))</f>
      </c>
      <c r="G58" s="44">
        <f>IF(ISERROR(VLOOKUP($A58,'Základní kolo'!$B$7:$M$81,9,FALSE)),"",VLOOKUP($A58,'Základní kolo'!$B$7:$M$81,9,FALSE))</f>
      </c>
      <c r="H58" s="45">
        <f>IF(ISERROR(VLOOKUP($A58,'Základní kolo'!$B$7:$M$81,10,FALSE)),"",VLOOKUP($A58,'Základní kolo'!$B$7:$M$81,10,FALSE))</f>
      </c>
      <c r="I58" s="45">
        <f>IF(ISERROR(VLOOKUP($A58,'Základní kolo'!$B$7:$M$81,11,FALSE)),"",VLOOKUP($A58,'Základní kolo'!$B$7:$M$81,11,FALSE))</f>
      </c>
      <c r="J58" s="46">
        <f>IF(ISERROR(VLOOKUP($A58,'Základní kolo'!$B$7:$M$81,12,FALSE)),"",VLOOKUP($A58,'Základní kolo'!$B$7:$M$81,12,FALSE))</f>
      </c>
    </row>
    <row r="59" spans="1:10" s="5" customFormat="1" ht="12.75">
      <c r="A59" s="5">
        <v>53</v>
      </c>
      <c r="B59" s="41">
        <f>IF(ISERROR(VLOOKUP($A59,'Základní kolo'!$B$7:$M$81,4,FALSE)),"",VLOOKUP($A59,'Základní kolo'!$B$7:$M$81,4,FALSE))</f>
      </c>
      <c r="C59" s="42">
        <f>IF(ISERROR(VLOOKUP($A59,'Základní kolo'!$B$7:$M$81,5,FALSE)),"",VLOOKUP($A59,'Základní kolo'!$B$7:$M$81,5,FALSE))</f>
      </c>
      <c r="D59" s="43">
        <f>IF(ISERROR(VLOOKUP($A59,'Základní kolo'!$B$7:$M$81,6,FALSE)),"",VLOOKUP($A59,'Základní kolo'!$B$7:$M$81,6,FALSE))</f>
      </c>
      <c r="E59" s="44">
        <f>IF(ISERROR(VLOOKUP($A59,'Základní kolo'!$B$7:$M$81,7,FALSE)),"",VLOOKUP($A59,'Základní kolo'!$B$7:$M$81,7,FALSE))</f>
      </c>
      <c r="F59" s="43">
        <f>IF(ISERROR(VLOOKUP($A59,'Základní kolo'!$B$7:$M$81,8,FALSE)),"",VLOOKUP($A59,'Základní kolo'!$B$7:$M$81,8,FALSE))</f>
      </c>
      <c r="G59" s="44">
        <f>IF(ISERROR(VLOOKUP($A59,'Základní kolo'!$B$7:$M$81,9,FALSE)),"",VLOOKUP($A59,'Základní kolo'!$B$7:$M$81,9,FALSE))</f>
      </c>
      <c r="H59" s="45">
        <f>IF(ISERROR(VLOOKUP($A59,'Základní kolo'!$B$7:$M$81,10,FALSE)),"",VLOOKUP($A59,'Základní kolo'!$B$7:$M$81,10,FALSE))</f>
      </c>
      <c r="I59" s="45">
        <f>IF(ISERROR(VLOOKUP($A59,'Základní kolo'!$B$7:$M$81,11,FALSE)),"",VLOOKUP($A59,'Základní kolo'!$B$7:$M$81,11,FALSE))</f>
      </c>
      <c r="J59" s="46">
        <f>IF(ISERROR(VLOOKUP($A59,'Základní kolo'!$B$7:$M$81,12,FALSE)),"",VLOOKUP($A59,'Základní kolo'!$B$7:$M$81,12,FALSE))</f>
      </c>
    </row>
    <row r="60" spans="1:10" s="5" customFormat="1" ht="12.75">
      <c r="A60" s="5">
        <v>54</v>
      </c>
      <c r="B60" s="41">
        <f>IF(ISERROR(VLOOKUP($A60,'Základní kolo'!$B$7:$M$81,4,FALSE)),"",VLOOKUP($A60,'Základní kolo'!$B$7:$M$81,4,FALSE))</f>
      </c>
      <c r="C60" s="42">
        <f>IF(ISERROR(VLOOKUP($A60,'Základní kolo'!$B$7:$M$81,5,FALSE)),"",VLOOKUP($A60,'Základní kolo'!$B$7:$M$81,5,FALSE))</f>
      </c>
      <c r="D60" s="43">
        <f>IF(ISERROR(VLOOKUP($A60,'Základní kolo'!$B$7:$M$81,6,FALSE)),"",VLOOKUP($A60,'Základní kolo'!$B$7:$M$81,6,FALSE))</f>
      </c>
      <c r="E60" s="44">
        <f>IF(ISERROR(VLOOKUP($A60,'Základní kolo'!$B$7:$M$81,7,FALSE)),"",VLOOKUP($A60,'Základní kolo'!$B$7:$M$81,7,FALSE))</f>
      </c>
      <c r="F60" s="43">
        <f>IF(ISERROR(VLOOKUP($A60,'Základní kolo'!$B$7:$M$81,8,FALSE)),"",VLOOKUP($A60,'Základní kolo'!$B$7:$M$81,8,FALSE))</f>
      </c>
      <c r="G60" s="44">
        <f>IF(ISERROR(VLOOKUP($A60,'Základní kolo'!$B$7:$M$81,9,FALSE)),"",VLOOKUP($A60,'Základní kolo'!$B$7:$M$81,9,FALSE))</f>
      </c>
      <c r="H60" s="45">
        <f>IF(ISERROR(VLOOKUP($A60,'Základní kolo'!$B$7:$M$81,10,FALSE)),"",VLOOKUP($A60,'Základní kolo'!$B$7:$M$81,10,FALSE))</f>
      </c>
      <c r="I60" s="45">
        <f>IF(ISERROR(VLOOKUP($A60,'Základní kolo'!$B$7:$M$81,11,FALSE)),"",VLOOKUP($A60,'Základní kolo'!$B$7:$M$81,11,FALSE))</f>
      </c>
      <c r="J60" s="46">
        <f>IF(ISERROR(VLOOKUP($A60,'Základní kolo'!$B$7:$M$81,12,FALSE)),"",VLOOKUP($A60,'Základní kolo'!$B$7:$M$81,12,FALSE))</f>
      </c>
    </row>
    <row r="61" spans="1:10" ht="12.75">
      <c r="A61" s="5">
        <v>55</v>
      </c>
      <c r="B61" s="41">
        <f>IF(ISERROR(VLOOKUP($A61,'Základní kolo'!$B$7:$M$81,4,FALSE)),"",VLOOKUP($A61,'Základní kolo'!$B$7:$M$81,4,FALSE))</f>
      </c>
      <c r="C61" s="42">
        <f>IF(ISERROR(VLOOKUP($A61,'Základní kolo'!$B$7:$M$81,5,FALSE)),"",VLOOKUP($A61,'Základní kolo'!$B$7:$M$81,5,FALSE))</f>
      </c>
      <c r="D61" s="43">
        <f>IF(ISERROR(VLOOKUP($A61,'Základní kolo'!$B$7:$M$81,6,FALSE)),"",VLOOKUP($A61,'Základní kolo'!$B$7:$M$81,6,FALSE))</f>
      </c>
      <c r="E61" s="44">
        <f>IF(ISERROR(VLOOKUP($A61,'Základní kolo'!$B$7:$M$81,7,FALSE)),"",VLOOKUP($A61,'Základní kolo'!$B$7:$M$81,7,FALSE))</f>
      </c>
      <c r="F61" s="43">
        <f>IF(ISERROR(VLOOKUP($A61,'Základní kolo'!$B$7:$M$81,8,FALSE)),"",VLOOKUP($A61,'Základní kolo'!$B$7:$M$81,8,FALSE))</f>
      </c>
      <c r="G61" s="44">
        <f>IF(ISERROR(VLOOKUP($A61,'Základní kolo'!$B$7:$M$81,9,FALSE)),"",VLOOKUP($A61,'Základní kolo'!$B$7:$M$81,9,FALSE))</f>
      </c>
      <c r="H61" s="45">
        <f>IF(ISERROR(VLOOKUP($A61,'Základní kolo'!$B$7:$M$81,10,FALSE)),"",VLOOKUP($A61,'Základní kolo'!$B$7:$M$81,10,FALSE))</f>
      </c>
      <c r="I61" s="45">
        <f>IF(ISERROR(VLOOKUP($A61,'Základní kolo'!$B$7:$M$81,11,FALSE)),"",VLOOKUP($A61,'Základní kolo'!$B$7:$M$81,11,FALSE))</f>
      </c>
      <c r="J61" s="46">
        <f>IF(ISERROR(VLOOKUP($A61,'Základní kolo'!$B$7:$M$81,12,FALSE)),"",VLOOKUP($A61,'Základní kolo'!$B$7:$M$81,12,FALSE))</f>
      </c>
    </row>
    <row r="62" spans="1:10" ht="12.75">
      <c r="A62" s="5">
        <v>56</v>
      </c>
      <c r="B62" s="41">
        <f>IF(ISERROR(VLOOKUP($A62,'Základní kolo'!$B$7:$M$81,4,FALSE)),"",VLOOKUP($A62,'Základní kolo'!$B$7:$M$81,4,FALSE))</f>
      </c>
      <c r="C62" s="42">
        <f>IF(ISERROR(VLOOKUP($A62,'Základní kolo'!$B$7:$M$81,5,FALSE)),"",VLOOKUP($A62,'Základní kolo'!$B$7:$M$81,5,FALSE))</f>
      </c>
      <c r="D62" s="43">
        <f>IF(ISERROR(VLOOKUP($A62,'Základní kolo'!$B$7:$M$81,6,FALSE)),"",VLOOKUP($A62,'Základní kolo'!$B$7:$M$81,6,FALSE))</f>
      </c>
      <c r="E62" s="44">
        <f>IF(ISERROR(VLOOKUP($A62,'Základní kolo'!$B$7:$M$81,7,FALSE)),"",VLOOKUP($A62,'Základní kolo'!$B$7:$M$81,7,FALSE))</f>
      </c>
      <c r="F62" s="43">
        <f>IF(ISERROR(VLOOKUP($A62,'Základní kolo'!$B$7:$M$81,8,FALSE)),"",VLOOKUP($A62,'Základní kolo'!$B$7:$M$81,8,FALSE))</f>
      </c>
      <c r="G62" s="44">
        <f>IF(ISERROR(VLOOKUP($A62,'Základní kolo'!$B$7:$M$81,9,FALSE)),"",VLOOKUP($A62,'Základní kolo'!$B$7:$M$81,9,FALSE))</f>
      </c>
      <c r="H62" s="45">
        <f>IF(ISERROR(VLOOKUP($A62,'Základní kolo'!$B$7:$M$81,10,FALSE)),"",VLOOKUP($A62,'Základní kolo'!$B$7:$M$81,10,FALSE))</f>
      </c>
      <c r="I62" s="45">
        <f>IF(ISERROR(VLOOKUP($A62,'Základní kolo'!$B$7:$M$81,11,FALSE)),"",VLOOKUP($A62,'Základní kolo'!$B$7:$M$81,11,FALSE))</f>
      </c>
      <c r="J62" s="46">
        <f>IF(ISERROR(VLOOKUP($A62,'Základní kolo'!$B$7:$M$81,12,FALSE)),"",VLOOKUP($A62,'Základní kolo'!$B$7:$M$81,12,FALSE))</f>
      </c>
    </row>
    <row r="63" spans="1:10" ht="12.75">
      <c r="A63" s="5">
        <v>57</v>
      </c>
      <c r="B63" s="41">
        <f>IF(ISERROR(VLOOKUP($A63,'Základní kolo'!$B$7:$M$81,4,FALSE)),"",VLOOKUP($A63,'Základní kolo'!$B$7:$M$81,4,FALSE))</f>
      </c>
      <c r="C63" s="42">
        <f>IF(ISERROR(VLOOKUP($A63,'Základní kolo'!$B$7:$M$81,5,FALSE)),"",VLOOKUP($A63,'Základní kolo'!$B$7:$M$81,5,FALSE))</f>
      </c>
      <c r="D63" s="43">
        <f>IF(ISERROR(VLOOKUP($A63,'Základní kolo'!$B$7:$M$81,6,FALSE)),"",VLOOKUP($A63,'Základní kolo'!$B$7:$M$81,6,FALSE))</f>
      </c>
      <c r="E63" s="44">
        <f>IF(ISERROR(VLOOKUP($A63,'Základní kolo'!$B$7:$M$81,7,FALSE)),"",VLOOKUP($A63,'Základní kolo'!$B$7:$M$81,7,FALSE))</f>
      </c>
      <c r="F63" s="43">
        <f>IF(ISERROR(VLOOKUP($A63,'Základní kolo'!$B$7:$M$81,8,FALSE)),"",VLOOKUP($A63,'Základní kolo'!$B$7:$M$81,8,FALSE))</f>
      </c>
      <c r="G63" s="44">
        <f>IF(ISERROR(VLOOKUP($A63,'Základní kolo'!$B$7:$M$81,9,FALSE)),"",VLOOKUP($A63,'Základní kolo'!$B$7:$M$81,9,FALSE))</f>
      </c>
      <c r="H63" s="45">
        <f>IF(ISERROR(VLOOKUP($A63,'Základní kolo'!$B$7:$M$81,10,FALSE)),"",VLOOKUP($A63,'Základní kolo'!$B$7:$M$81,10,FALSE))</f>
      </c>
      <c r="I63" s="45">
        <f>IF(ISERROR(VLOOKUP($A63,'Základní kolo'!$B$7:$M$81,11,FALSE)),"",VLOOKUP($A63,'Základní kolo'!$B$7:$M$81,11,FALSE))</f>
      </c>
      <c r="J63" s="46">
        <f>IF(ISERROR(VLOOKUP($A63,'Základní kolo'!$B$7:$M$81,12,FALSE)),"",VLOOKUP($A63,'Základní kolo'!$B$7:$M$81,12,FALSE))</f>
      </c>
    </row>
    <row r="64" spans="1:10" ht="12.75">
      <c r="A64" s="5">
        <v>58</v>
      </c>
      <c r="B64" s="41">
        <f>IF(ISERROR(VLOOKUP($A64,'Základní kolo'!$B$7:$M$81,4,FALSE)),"",VLOOKUP($A64,'Základní kolo'!$B$7:$M$81,4,FALSE))</f>
      </c>
      <c r="C64" s="42">
        <f>IF(ISERROR(VLOOKUP($A64,'Základní kolo'!$B$7:$M$81,5,FALSE)),"",VLOOKUP($A64,'Základní kolo'!$B$7:$M$81,5,FALSE))</f>
      </c>
      <c r="D64" s="43">
        <f>IF(ISERROR(VLOOKUP($A64,'Základní kolo'!$B$7:$M$81,6,FALSE)),"",VLOOKUP($A64,'Základní kolo'!$B$7:$M$81,6,FALSE))</f>
      </c>
      <c r="E64" s="44">
        <f>IF(ISERROR(VLOOKUP($A64,'Základní kolo'!$B$7:$M$81,7,FALSE)),"",VLOOKUP($A64,'Základní kolo'!$B$7:$M$81,7,FALSE))</f>
      </c>
      <c r="F64" s="43">
        <f>IF(ISERROR(VLOOKUP($A64,'Základní kolo'!$B$7:$M$81,8,FALSE)),"",VLOOKUP($A64,'Základní kolo'!$B$7:$M$81,8,FALSE))</f>
      </c>
      <c r="G64" s="44">
        <f>IF(ISERROR(VLOOKUP($A64,'Základní kolo'!$B$7:$M$81,9,FALSE)),"",VLOOKUP($A64,'Základní kolo'!$B$7:$M$81,9,FALSE))</f>
      </c>
      <c r="H64" s="45">
        <f>IF(ISERROR(VLOOKUP($A64,'Základní kolo'!$B$7:$M$81,10,FALSE)),"",VLOOKUP($A64,'Základní kolo'!$B$7:$M$81,10,FALSE))</f>
      </c>
      <c r="I64" s="45">
        <f>IF(ISERROR(VLOOKUP($A64,'Základní kolo'!$B$7:$M$81,11,FALSE)),"",VLOOKUP($A64,'Základní kolo'!$B$7:$M$81,11,FALSE))</f>
      </c>
      <c r="J64" s="46">
        <f>IF(ISERROR(VLOOKUP($A64,'Základní kolo'!$B$7:$M$81,12,FALSE)),"",VLOOKUP($A64,'Základní kolo'!$B$7:$M$81,12,FALSE))</f>
      </c>
    </row>
    <row r="65" spans="1:10" ht="12.75">
      <c r="A65" s="5">
        <v>59</v>
      </c>
      <c r="B65" s="41">
        <f>IF(ISERROR(VLOOKUP($A65,'Základní kolo'!$B$7:$M$81,4,FALSE)),"",VLOOKUP($A65,'Základní kolo'!$B$7:$M$81,4,FALSE))</f>
      </c>
      <c r="C65" s="42">
        <f>IF(ISERROR(VLOOKUP($A65,'Základní kolo'!$B$7:$M$81,5,FALSE)),"",VLOOKUP($A65,'Základní kolo'!$B$7:$M$81,5,FALSE))</f>
      </c>
      <c r="D65" s="43">
        <f>IF(ISERROR(VLOOKUP($A65,'Základní kolo'!$B$7:$M$81,6,FALSE)),"",VLOOKUP($A65,'Základní kolo'!$B$7:$M$81,6,FALSE))</f>
      </c>
      <c r="E65" s="44">
        <f>IF(ISERROR(VLOOKUP($A65,'Základní kolo'!$B$7:$M$81,7,FALSE)),"",VLOOKUP($A65,'Základní kolo'!$B$7:$M$81,7,FALSE))</f>
      </c>
      <c r="F65" s="43">
        <f>IF(ISERROR(VLOOKUP($A65,'Základní kolo'!$B$7:$M$81,8,FALSE)),"",VLOOKUP($A65,'Základní kolo'!$B$7:$M$81,8,FALSE))</f>
      </c>
      <c r="G65" s="44">
        <f>IF(ISERROR(VLOOKUP($A65,'Základní kolo'!$B$7:$M$81,9,FALSE)),"",VLOOKUP($A65,'Základní kolo'!$B$7:$M$81,9,FALSE))</f>
      </c>
      <c r="H65" s="45">
        <f>IF(ISERROR(VLOOKUP($A65,'Základní kolo'!$B$7:$M$81,10,FALSE)),"",VLOOKUP($A65,'Základní kolo'!$B$7:$M$81,10,FALSE))</f>
      </c>
      <c r="I65" s="45">
        <f>IF(ISERROR(VLOOKUP($A65,'Základní kolo'!$B$7:$M$81,11,FALSE)),"",VLOOKUP($A65,'Základní kolo'!$B$7:$M$81,11,FALSE))</f>
      </c>
      <c r="J65" s="46">
        <f>IF(ISERROR(VLOOKUP($A65,'Základní kolo'!$B$7:$M$81,12,FALSE)),"",VLOOKUP($A65,'Základní kolo'!$B$7:$M$81,12,FALSE))</f>
      </c>
    </row>
    <row r="66" spans="1:10" ht="12.75">
      <c r="A66" s="5">
        <v>60</v>
      </c>
      <c r="B66" s="41">
        <f>IF(ISERROR(VLOOKUP($A66,'Základní kolo'!$B$7:$M$81,4,FALSE)),"",VLOOKUP($A66,'Základní kolo'!$B$7:$M$81,4,FALSE))</f>
      </c>
      <c r="C66" s="42">
        <f>IF(ISERROR(VLOOKUP($A66,'Základní kolo'!$B$7:$M$81,5,FALSE)),"",VLOOKUP($A66,'Základní kolo'!$B$7:$M$81,5,FALSE))</f>
      </c>
      <c r="D66" s="43">
        <f>IF(ISERROR(VLOOKUP($A66,'Základní kolo'!$B$7:$M$81,6,FALSE)),"",VLOOKUP($A66,'Základní kolo'!$B$7:$M$81,6,FALSE))</f>
      </c>
      <c r="E66" s="44">
        <f>IF(ISERROR(VLOOKUP($A66,'Základní kolo'!$B$7:$M$81,7,FALSE)),"",VLOOKUP($A66,'Základní kolo'!$B$7:$M$81,7,FALSE))</f>
      </c>
      <c r="F66" s="43">
        <f>IF(ISERROR(VLOOKUP($A66,'Základní kolo'!$B$7:$M$81,8,FALSE)),"",VLOOKUP($A66,'Základní kolo'!$B$7:$M$81,8,FALSE))</f>
      </c>
      <c r="G66" s="44">
        <f>IF(ISERROR(VLOOKUP($A66,'Základní kolo'!$B$7:$M$81,9,FALSE)),"",VLOOKUP($A66,'Základní kolo'!$B$7:$M$81,9,FALSE))</f>
      </c>
      <c r="H66" s="45">
        <f>IF(ISERROR(VLOOKUP($A66,'Základní kolo'!$B$7:$M$81,10,FALSE)),"",VLOOKUP($A66,'Základní kolo'!$B$7:$M$81,10,FALSE))</f>
      </c>
      <c r="I66" s="45">
        <f>IF(ISERROR(VLOOKUP($A66,'Základní kolo'!$B$7:$M$81,11,FALSE)),"",VLOOKUP($A66,'Základní kolo'!$B$7:$M$81,11,FALSE))</f>
      </c>
      <c r="J66" s="46">
        <f>IF(ISERROR(VLOOKUP($A66,'Základní kolo'!$B$7:$M$81,12,FALSE)),"",VLOOKUP($A66,'Základní kolo'!$B$7:$M$81,12,FALSE))</f>
      </c>
    </row>
    <row r="67" spans="1:10" ht="12.75">
      <c r="A67" s="5">
        <v>61</v>
      </c>
      <c r="B67" s="41">
        <f>IF(ISERROR(VLOOKUP($A67,'Základní kolo'!$B$7:$M$81,4,FALSE)),"",VLOOKUP($A67,'Základní kolo'!$B$7:$M$81,4,FALSE))</f>
      </c>
      <c r="C67" s="42">
        <f>IF(ISERROR(VLOOKUP($A67,'Základní kolo'!$B$7:$M$81,5,FALSE)),"",VLOOKUP($A67,'Základní kolo'!$B$7:$M$81,5,FALSE))</f>
      </c>
      <c r="D67" s="43">
        <f>IF(ISERROR(VLOOKUP($A67,'Základní kolo'!$B$7:$M$81,6,FALSE)),"",VLOOKUP($A67,'Základní kolo'!$B$7:$M$81,6,FALSE))</f>
      </c>
      <c r="E67" s="44">
        <f>IF(ISERROR(VLOOKUP($A67,'Základní kolo'!$B$7:$M$81,7,FALSE)),"",VLOOKUP($A67,'Základní kolo'!$B$7:$M$81,7,FALSE))</f>
      </c>
      <c r="F67" s="43">
        <f>IF(ISERROR(VLOOKUP($A67,'Základní kolo'!$B$7:$M$81,8,FALSE)),"",VLOOKUP($A67,'Základní kolo'!$B$7:$M$81,8,FALSE))</f>
      </c>
      <c r="G67" s="44">
        <f>IF(ISERROR(VLOOKUP($A67,'Základní kolo'!$B$7:$M$81,9,FALSE)),"",VLOOKUP($A67,'Základní kolo'!$B$7:$M$81,9,FALSE))</f>
      </c>
      <c r="H67" s="45">
        <f>IF(ISERROR(VLOOKUP($A67,'Základní kolo'!$B$7:$M$81,10,FALSE)),"",VLOOKUP($A67,'Základní kolo'!$B$7:$M$81,10,FALSE))</f>
      </c>
      <c r="I67" s="45">
        <f>IF(ISERROR(VLOOKUP($A67,'Základní kolo'!$B$7:$M$81,11,FALSE)),"",VLOOKUP($A67,'Základní kolo'!$B$7:$M$81,11,FALSE))</f>
      </c>
      <c r="J67" s="46">
        <f>IF(ISERROR(VLOOKUP($A67,'Základní kolo'!$B$7:$M$81,12,FALSE)),"",VLOOKUP($A67,'Základní kolo'!$B$7:$M$81,12,FALSE))</f>
      </c>
    </row>
    <row r="68" spans="1:10" ht="12.75">
      <c r="A68" s="5">
        <v>62</v>
      </c>
      <c r="B68" s="41">
        <f>IF(ISERROR(VLOOKUP($A68,'Základní kolo'!$B$7:$M$81,4,FALSE)),"",VLOOKUP($A68,'Základní kolo'!$B$7:$M$81,4,FALSE))</f>
      </c>
      <c r="C68" s="42">
        <f>IF(ISERROR(VLOOKUP($A68,'Základní kolo'!$B$7:$M$81,5,FALSE)),"",VLOOKUP($A68,'Základní kolo'!$B$7:$M$81,5,FALSE))</f>
      </c>
      <c r="D68" s="43">
        <f>IF(ISERROR(VLOOKUP($A68,'Základní kolo'!$B$7:$M$81,6,FALSE)),"",VLOOKUP($A68,'Základní kolo'!$B$7:$M$81,6,FALSE))</f>
      </c>
      <c r="E68" s="44">
        <f>IF(ISERROR(VLOOKUP($A68,'Základní kolo'!$B$7:$M$81,7,FALSE)),"",VLOOKUP($A68,'Základní kolo'!$B$7:$M$81,7,FALSE))</f>
      </c>
      <c r="F68" s="43">
        <f>IF(ISERROR(VLOOKUP($A68,'Základní kolo'!$B$7:$M$81,8,FALSE)),"",VLOOKUP($A68,'Základní kolo'!$B$7:$M$81,8,FALSE))</f>
      </c>
      <c r="G68" s="44">
        <f>IF(ISERROR(VLOOKUP($A68,'Základní kolo'!$B$7:$M$81,9,FALSE)),"",VLOOKUP($A68,'Základní kolo'!$B$7:$M$81,9,FALSE))</f>
      </c>
      <c r="H68" s="45">
        <f>IF(ISERROR(VLOOKUP($A68,'Základní kolo'!$B$7:$M$81,10,FALSE)),"",VLOOKUP($A68,'Základní kolo'!$B$7:$M$81,10,FALSE))</f>
      </c>
      <c r="I68" s="45">
        <f>IF(ISERROR(VLOOKUP($A68,'Základní kolo'!$B$7:$M$81,11,FALSE)),"",VLOOKUP($A68,'Základní kolo'!$B$7:$M$81,11,FALSE))</f>
      </c>
      <c r="J68" s="46">
        <f>IF(ISERROR(VLOOKUP($A68,'Základní kolo'!$B$7:$M$81,12,FALSE)),"",VLOOKUP($A68,'Základní kolo'!$B$7:$M$81,12,FALSE))</f>
      </c>
    </row>
    <row r="69" spans="1:10" ht="12.75">
      <c r="A69" s="5">
        <v>63</v>
      </c>
      <c r="B69" s="41">
        <f>IF(ISERROR(VLOOKUP($A69,'Základní kolo'!$B$7:$M$81,4,FALSE)),"",VLOOKUP($A69,'Základní kolo'!$B$7:$M$81,4,FALSE))</f>
      </c>
      <c r="C69" s="42">
        <f>IF(ISERROR(VLOOKUP($A69,'Základní kolo'!$B$7:$M$81,5,FALSE)),"",VLOOKUP($A69,'Základní kolo'!$B$7:$M$81,5,FALSE))</f>
      </c>
      <c r="D69" s="43">
        <f>IF(ISERROR(VLOOKUP($A69,'Základní kolo'!$B$7:$M$81,6,FALSE)),"",VLOOKUP($A69,'Základní kolo'!$B$7:$M$81,6,FALSE))</f>
      </c>
      <c r="E69" s="44">
        <f>IF(ISERROR(VLOOKUP($A69,'Základní kolo'!$B$7:$M$81,7,FALSE)),"",VLOOKUP($A69,'Základní kolo'!$B$7:$M$81,7,FALSE))</f>
      </c>
      <c r="F69" s="43">
        <f>IF(ISERROR(VLOOKUP($A69,'Základní kolo'!$B$7:$M$81,8,FALSE)),"",VLOOKUP($A69,'Základní kolo'!$B$7:$M$81,8,FALSE))</f>
      </c>
      <c r="G69" s="44">
        <f>IF(ISERROR(VLOOKUP($A69,'Základní kolo'!$B$7:$M$81,9,FALSE)),"",VLOOKUP($A69,'Základní kolo'!$B$7:$M$81,9,FALSE))</f>
      </c>
      <c r="H69" s="45">
        <f>IF(ISERROR(VLOOKUP($A69,'Základní kolo'!$B$7:$M$81,10,FALSE)),"",VLOOKUP($A69,'Základní kolo'!$B$7:$M$81,10,FALSE))</f>
      </c>
      <c r="I69" s="45">
        <f>IF(ISERROR(VLOOKUP($A69,'Základní kolo'!$B$7:$M$81,11,FALSE)),"",VLOOKUP($A69,'Základní kolo'!$B$7:$M$81,11,FALSE))</f>
      </c>
      <c r="J69" s="46">
        <f>IF(ISERROR(VLOOKUP($A69,'Základní kolo'!$B$7:$M$81,12,FALSE)),"",VLOOKUP($A69,'Základní kolo'!$B$7:$M$81,12,FALSE))</f>
      </c>
    </row>
    <row r="70" spans="1:10" ht="12.75">
      <c r="A70" s="5">
        <v>64</v>
      </c>
      <c r="B70" s="41">
        <f>IF(ISERROR(VLOOKUP($A70,'Základní kolo'!$B$7:$M$81,4,FALSE)),"",VLOOKUP($A70,'Základní kolo'!$B$7:$M$81,4,FALSE))</f>
      </c>
      <c r="C70" s="42">
        <f>IF(ISERROR(VLOOKUP($A70,'Základní kolo'!$B$7:$M$81,5,FALSE)),"",VLOOKUP($A70,'Základní kolo'!$B$7:$M$81,5,FALSE))</f>
      </c>
      <c r="D70" s="43">
        <f>IF(ISERROR(VLOOKUP($A70,'Základní kolo'!$B$7:$M$81,6,FALSE)),"",VLOOKUP($A70,'Základní kolo'!$B$7:$M$81,6,FALSE))</f>
      </c>
      <c r="E70" s="44">
        <f>IF(ISERROR(VLOOKUP($A70,'Základní kolo'!$B$7:$M$81,7,FALSE)),"",VLOOKUP($A70,'Základní kolo'!$B$7:$M$81,7,FALSE))</f>
      </c>
      <c r="F70" s="43">
        <f>IF(ISERROR(VLOOKUP($A70,'Základní kolo'!$B$7:$M$81,8,FALSE)),"",VLOOKUP($A70,'Základní kolo'!$B$7:$M$81,8,FALSE))</f>
      </c>
      <c r="G70" s="44">
        <f>IF(ISERROR(VLOOKUP($A70,'Základní kolo'!$B$7:$M$81,9,FALSE)),"",VLOOKUP($A70,'Základní kolo'!$B$7:$M$81,9,FALSE))</f>
      </c>
      <c r="H70" s="45">
        <f>IF(ISERROR(VLOOKUP($A70,'Základní kolo'!$B$7:$M$81,10,FALSE)),"",VLOOKUP($A70,'Základní kolo'!$B$7:$M$81,10,FALSE))</f>
      </c>
      <c r="I70" s="45">
        <f>IF(ISERROR(VLOOKUP($A70,'Základní kolo'!$B$7:$M$81,11,FALSE)),"",VLOOKUP($A70,'Základní kolo'!$B$7:$M$81,11,FALSE))</f>
      </c>
      <c r="J70" s="46">
        <f>IF(ISERROR(VLOOKUP($A70,'Základní kolo'!$B$7:$M$81,12,FALSE)),"",VLOOKUP($A70,'Základní kolo'!$B$7:$M$81,12,FALSE))</f>
      </c>
    </row>
    <row r="71" spans="1:10" ht="12.75">
      <c r="A71" s="5">
        <v>65</v>
      </c>
      <c r="B71" s="41">
        <f>IF(ISERROR(VLOOKUP($A71,'Základní kolo'!$B$7:$M$81,4,FALSE)),"",VLOOKUP($A71,'Základní kolo'!$B$7:$M$81,4,FALSE))</f>
      </c>
      <c r="C71" s="42">
        <f>IF(ISERROR(VLOOKUP($A71,'Základní kolo'!$B$7:$M$81,5,FALSE)),"",VLOOKUP($A71,'Základní kolo'!$B$7:$M$81,5,FALSE))</f>
      </c>
      <c r="D71" s="43">
        <f>IF(ISERROR(VLOOKUP($A71,'Základní kolo'!$B$7:$M$81,6,FALSE)),"",VLOOKUP($A71,'Základní kolo'!$B$7:$M$81,6,FALSE))</f>
      </c>
      <c r="E71" s="44">
        <f>IF(ISERROR(VLOOKUP($A71,'Základní kolo'!$B$7:$M$81,7,FALSE)),"",VLOOKUP($A71,'Základní kolo'!$B$7:$M$81,7,FALSE))</f>
      </c>
      <c r="F71" s="43">
        <f>IF(ISERROR(VLOOKUP($A71,'Základní kolo'!$B$7:$M$81,8,FALSE)),"",VLOOKUP($A71,'Základní kolo'!$B$7:$M$81,8,FALSE))</f>
      </c>
      <c r="G71" s="44">
        <f>IF(ISERROR(VLOOKUP($A71,'Základní kolo'!$B$7:$M$81,9,FALSE)),"",VLOOKUP($A71,'Základní kolo'!$B$7:$M$81,9,FALSE))</f>
      </c>
      <c r="H71" s="45">
        <f>IF(ISERROR(VLOOKUP($A71,'Základní kolo'!$B$7:$M$81,10,FALSE)),"",VLOOKUP($A71,'Základní kolo'!$B$7:$M$81,10,FALSE))</f>
      </c>
      <c r="I71" s="45">
        <f>IF(ISERROR(VLOOKUP($A71,'Základní kolo'!$B$7:$M$81,11,FALSE)),"",VLOOKUP($A71,'Základní kolo'!$B$7:$M$81,11,FALSE))</f>
      </c>
      <c r="J71" s="46">
        <f>IF(ISERROR(VLOOKUP($A71,'Základní kolo'!$B$7:$M$81,12,FALSE)),"",VLOOKUP($A71,'Základní kolo'!$B$7:$M$81,12,FALSE))</f>
      </c>
    </row>
    <row r="72" spans="1:10" ht="12.75">
      <c r="A72" s="5">
        <v>66</v>
      </c>
      <c r="B72" s="41">
        <f>IF(ISERROR(VLOOKUP($A72,'Základní kolo'!$B$7:$M$81,4,FALSE)),"",VLOOKUP($A72,'Základní kolo'!$B$7:$M$81,4,FALSE))</f>
      </c>
      <c r="C72" s="42">
        <f>IF(ISERROR(VLOOKUP($A72,'Základní kolo'!$B$7:$M$81,5,FALSE)),"",VLOOKUP($A72,'Základní kolo'!$B$7:$M$81,5,FALSE))</f>
      </c>
      <c r="D72" s="43">
        <f>IF(ISERROR(VLOOKUP($A72,'Základní kolo'!$B$7:$M$81,6,FALSE)),"",VLOOKUP($A72,'Základní kolo'!$B$7:$M$81,6,FALSE))</f>
      </c>
      <c r="E72" s="44">
        <f>IF(ISERROR(VLOOKUP($A72,'Základní kolo'!$B$7:$M$81,7,FALSE)),"",VLOOKUP($A72,'Základní kolo'!$B$7:$M$81,7,FALSE))</f>
      </c>
      <c r="F72" s="43">
        <f>IF(ISERROR(VLOOKUP($A72,'Základní kolo'!$B$7:$M$81,8,FALSE)),"",VLOOKUP($A72,'Základní kolo'!$B$7:$M$81,8,FALSE))</f>
      </c>
      <c r="G72" s="44">
        <f>IF(ISERROR(VLOOKUP($A72,'Základní kolo'!$B$7:$M$81,9,FALSE)),"",VLOOKUP($A72,'Základní kolo'!$B$7:$M$81,9,FALSE))</f>
      </c>
      <c r="H72" s="45">
        <f>IF(ISERROR(VLOOKUP($A72,'Základní kolo'!$B$7:$M$81,10,FALSE)),"",VLOOKUP($A72,'Základní kolo'!$B$7:$M$81,10,FALSE))</f>
      </c>
      <c r="I72" s="45">
        <f>IF(ISERROR(VLOOKUP($A72,'Základní kolo'!$B$7:$M$81,11,FALSE)),"",VLOOKUP($A72,'Základní kolo'!$B$7:$M$81,11,FALSE))</f>
      </c>
      <c r="J72" s="46">
        <f>IF(ISERROR(VLOOKUP($A72,'Základní kolo'!$B$7:$M$81,12,FALSE)),"",VLOOKUP($A72,'Základní kolo'!$B$7:$M$81,12,FALSE))</f>
      </c>
    </row>
    <row r="73" spans="1:10" ht="12.75">
      <c r="A73" s="5">
        <v>67</v>
      </c>
      <c r="B73" s="41">
        <f>IF(ISERROR(VLOOKUP($A73,'Základní kolo'!$B$7:$M$81,4,FALSE)),"",VLOOKUP($A73,'Základní kolo'!$B$7:$M$81,4,FALSE))</f>
      </c>
      <c r="C73" s="42">
        <f>IF(ISERROR(VLOOKUP($A73,'Základní kolo'!$B$7:$M$81,5,FALSE)),"",VLOOKUP($A73,'Základní kolo'!$B$7:$M$81,5,FALSE))</f>
      </c>
      <c r="D73" s="43">
        <f>IF(ISERROR(VLOOKUP($A73,'Základní kolo'!$B$7:$M$81,6,FALSE)),"",VLOOKUP($A73,'Základní kolo'!$B$7:$M$81,6,FALSE))</f>
      </c>
      <c r="E73" s="44">
        <f>IF(ISERROR(VLOOKUP($A73,'Základní kolo'!$B$7:$M$81,7,FALSE)),"",VLOOKUP($A73,'Základní kolo'!$B$7:$M$81,7,FALSE))</f>
      </c>
      <c r="F73" s="43">
        <f>IF(ISERROR(VLOOKUP($A73,'Základní kolo'!$B$7:$M$81,8,FALSE)),"",VLOOKUP($A73,'Základní kolo'!$B$7:$M$81,8,FALSE))</f>
      </c>
      <c r="G73" s="44">
        <f>IF(ISERROR(VLOOKUP($A73,'Základní kolo'!$B$7:$M$81,9,FALSE)),"",VLOOKUP($A73,'Základní kolo'!$B$7:$M$81,9,FALSE))</f>
      </c>
      <c r="H73" s="45">
        <f>IF(ISERROR(VLOOKUP($A73,'Základní kolo'!$B$7:$M$81,10,FALSE)),"",VLOOKUP($A73,'Základní kolo'!$B$7:$M$81,10,FALSE))</f>
      </c>
      <c r="I73" s="45">
        <f>IF(ISERROR(VLOOKUP($A73,'Základní kolo'!$B$7:$M$81,11,FALSE)),"",VLOOKUP($A73,'Základní kolo'!$B$7:$M$81,11,FALSE))</f>
      </c>
      <c r="J73" s="46">
        <f>IF(ISERROR(VLOOKUP($A73,'Základní kolo'!$B$7:$M$81,12,FALSE)),"",VLOOKUP($A73,'Základní kolo'!$B$7:$M$81,12,FALSE))</f>
      </c>
    </row>
    <row r="74" spans="1:10" ht="12.75">
      <c r="A74" s="5">
        <v>68</v>
      </c>
      <c r="B74" s="41">
        <f>IF(ISERROR(VLOOKUP($A74,'Základní kolo'!$B$7:$M$81,4,FALSE)),"",VLOOKUP($A74,'Základní kolo'!$B$7:$M$81,4,FALSE))</f>
      </c>
      <c r="C74" s="42">
        <f>IF(ISERROR(VLOOKUP($A74,'Základní kolo'!$B$7:$M$81,5,FALSE)),"",VLOOKUP($A74,'Základní kolo'!$B$7:$M$81,5,FALSE))</f>
      </c>
      <c r="D74" s="43">
        <f>IF(ISERROR(VLOOKUP($A74,'Základní kolo'!$B$7:$M$81,6,FALSE)),"",VLOOKUP($A74,'Základní kolo'!$B$7:$M$81,6,FALSE))</f>
      </c>
      <c r="E74" s="44">
        <f>IF(ISERROR(VLOOKUP($A74,'Základní kolo'!$B$7:$M$81,7,FALSE)),"",VLOOKUP($A74,'Základní kolo'!$B$7:$M$81,7,FALSE))</f>
      </c>
      <c r="F74" s="43">
        <f>IF(ISERROR(VLOOKUP($A74,'Základní kolo'!$B$7:$M$81,8,FALSE)),"",VLOOKUP($A74,'Základní kolo'!$B$7:$M$81,8,FALSE))</f>
      </c>
      <c r="G74" s="44">
        <f>IF(ISERROR(VLOOKUP($A74,'Základní kolo'!$B$7:$M$81,9,FALSE)),"",VLOOKUP($A74,'Základní kolo'!$B$7:$M$81,9,FALSE))</f>
      </c>
      <c r="H74" s="45">
        <f>IF(ISERROR(VLOOKUP($A74,'Základní kolo'!$B$7:$M$81,10,FALSE)),"",VLOOKUP($A74,'Základní kolo'!$B$7:$M$81,10,FALSE))</f>
      </c>
      <c r="I74" s="45">
        <f>IF(ISERROR(VLOOKUP($A74,'Základní kolo'!$B$7:$M$81,11,FALSE)),"",VLOOKUP($A74,'Základní kolo'!$B$7:$M$81,11,FALSE))</f>
      </c>
      <c r="J74" s="46">
        <f>IF(ISERROR(VLOOKUP($A74,'Základní kolo'!$B$7:$M$81,12,FALSE)),"",VLOOKUP($A74,'Základní kolo'!$B$7:$M$81,12,FALSE))</f>
      </c>
    </row>
    <row r="75" spans="1:10" ht="12.75">
      <c r="A75" s="5">
        <v>69</v>
      </c>
      <c r="B75" s="41">
        <f>IF(ISERROR(VLOOKUP($A75,'Základní kolo'!$B$7:$M$81,4,FALSE)),"",VLOOKUP($A75,'Základní kolo'!$B$7:$M$81,4,FALSE))</f>
      </c>
      <c r="C75" s="42">
        <f>IF(ISERROR(VLOOKUP($A75,'Základní kolo'!$B$7:$M$81,5,FALSE)),"",VLOOKUP($A75,'Základní kolo'!$B$7:$M$81,5,FALSE))</f>
      </c>
      <c r="D75" s="43">
        <f>IF(ISERROR(VLOOKUP($A75,'Základní kolo'!$B$7:$M$81,6,FALSE)),"",VLOOKUP($A75,'Základní kolo'!$B$7:$M$81,6,FALSE))</f>
      </c>
      <c r="E75" s="44">
        <f>IF(ISERROR(VLOOKUP($A75,'Základní kolo'!$B$7:$M$81,7,FALSE)),"",VLOOKUP($A75,'Základní kolo'!$B$7:$M$81,7,FALSE))</f>
      </c>
      <c r="F75" s="43">
        <f>IF(ISERROR(VLOOKUP($A75,'Základní kolo'!$B$7:$M$81,8,FALSE)),"",VLOOKUP($A75,'Základní kolo'!$B$7:$M$81,8,FALSE))</f>
      </c>
      <c r="G75" s="44">
        <f>IF(ISERROR(VLOOKUP($A75,'Základní kolo'!$B$7:$M$81,9,FALSE)),"",VLOOKUP($A75,'Základní kolo'!$B$7:$M$81,9,FALSE))</f>
      </c>
      <c r="H75" s="45">
        <f>IF(ISERROR(VLOOKUP($A75,'Základní kolo'!$B$7:$M$81,10,FALSE)),"",VLOOKUP($A75,'Základní kolo'!$B$7:$M$81,10,FALSE))</f>
      </c>
      <c r="I75" s="45">
        <f>IF(ISERROR(VLOOKUP($A75,'Základní kolo'!$B$7:$M$81,11,FALSE)),"",VLOOKUP($A75,'Základní kolo'!$B$7:$M$81,11,FALSE))</f>
      </c>
      <c r="J75" s="46">
        <f>IF(ISERROR(VLOOKUP($A75,'Základní kolo'!$B$7:$M$81,12,FALSE)),"",VLOOKUP($A75,'Základní kolo'!$B$7:$M$81,12,FALSE))</f>
      </c>
    </row>
    <row r="76" spans="1:10" ht="12.75">
      <c r="A76" s="5">
        <v>70</v>
      </c>
      <c r="B76" s="41">
        <f>IF(ISERROR(VLOOKUP($A76,'Základní kolo'!$B$7:$M$81,4,FALSE)),"",VLOOKUP($A76,'Základní kolo'!$B$7:$M$81,4,FALSE))</f>
      </c>
      <c r="C76" s="42">
        <f>IF(ISERROR(VLOOKUP($A76,'Základní kolo'!$B$7:$M$81,5,FALSE)),"",VLOOKUP($A76,'Základní kolo'!$B$7:$M$81,5,FALSE))</f>
      </c>
      <c r="D76" s="43">
        <f>IF(ISERROR(VLOOKUP($A76,'Základní kolo'!$B$7:$M$81,6,FALSE)),"",VLOOKUP($A76,'Základní kolo'!$B$7:$M$81,6,FALSE))</f>
      </c>
      <c r="E76" s="44">
        <f>IF(ISERROR(VLOOKUP($A76,'Základní kolo'!$B$7:$M$81,7,FALSE)),"",VLOOKUP($A76,'Základní kolo'!$B$7:$M$81,7,FALSE))</f>
      </c>
      <c r="F76" s="43">
        <f>IF(ISERROR(VLOOKUP($A76,'Základní kolo'!$B$7:$M$81,8,FALSE)),"",VLOOKUP($A76,'Základní kolo'!$B$7:$M$81,8,FALSE))</f>
      </c>
      <c r="G76" s="44">
        <f>IF(ISERROR(VLOOKUP($A76,'Základní kolo'!$B$7:$M$81,9,FALSE)),"",VLOOKUP($A76,'Základní kolo'!$B$7:$M$81,9,FALSE))</f>
      </c>
      <c r="H76" s="45">
        <f>IF(ISERROR(VLOOKUP($A76,'Základní kolo'!$B$7:$M$81,10,FALSE)),"",VLOOKUP($A76,'Základní kolo'!$B$7:$M$81,10,FALSE))</f>
      </c>
      <c r="I76" s="45">
        <f>IF(ISERROR(VLOOKUP($A76,'Základní kolo'!$B$7:$M$81,11,FALSE)),"",VLOOKUP($A76,'Základní kolo'!$B$7:$M$81,11,FALSE))</f>
      </c>
      <c r="J76" s="46">
        <f>IF(ISERROR(VLOOKUP($A76,'Základní kolo'!$B$7:$M$81,12,FALSE)),"",VLOOKUP($A76,'Základní kolo'!$B$7:$M$81,12,FALSE))</f>
      </c>
    </row>
    <row r="77" spans="1:10" ht="12.75">
      <c r="A77" s="5">
        <v>71</v>
      </c>
      <c r="B77" s="41">
        <f>IF(ISERROR(VLOOKUP($A77,'Základní kolo'!$B$7:$M$81,4,FALSE)),"",VLOOKUP($A77,'Základní kolo'!$B$7:$M$81,4,FALSE))</f>
      </c>
      <c r="C77" s="42">
        <f>IF(ISERROR(VLOOKUP($A77,'Základní kolo'!$B$7:$M$81,5,FALSE)),"",VLOOKUP($A77,'Základní kolo'!$B$7:$M$81,5,FALSE))</f>
      </c>
      <c r="D77" s="43">
        <f>IF(ISERROR(VLOOKUP($A77,'Základní kolo'!$B$7:$M$81,6,FALSE)),"",VLOOKUP($A77,'Základní kolo'!$B$7:$M$81,6,FALSE))</f>
      </c>
      <c r="E77" s="44">
        <f>IF(ISERROR(VLOOKUP($A77,'Základní kolo'!$B$7:$M$81,7,FALSE)),"",VLOOKUP($A77,'Základní kolo'!$B$7:$M$81,7,FALSE))</f>
      </c>
      <c r="F77" s="43">
        <f>IF(ISERROR(VLOOKUP($A77,'Základní kolo'!$B$7:$M$81,8,FALSE)),"",VLOOKUP($A77,'Základní kolo'!$B$7:$M$81,8,FALSE))</f>
      </c>
      <c r="G77" s="44">
        <f>IF(ISERROR(VLOOKUP($A77,'Základní kolo'!$B$7:$M$81,9,FALSE)),"",VLOOKUP($A77,'Základní kolo'!$B$7:$M$81,9,FALSE))</f>
      </c>
      <c r="H77" s="45">
        <f>IF(ISERROR(VLOOKUP($A77,'Základní kolo'!$B$7:$M$81,10,FALSE)),"",VLOOKUP($A77,'Základní kolo'!$B$7:$M$81,10,FALSE))</f>
      </c>
      <c r="I77" s="45">
        <f>IF(ISERROR(VLOOKUP($A77,'Základní kolo'!$B$7:$M$81,11,FALSE)),"",VLOOKUP($A77,'Základní kolo'!$B$7:$M$81,11,FALSE))</f>
      </c>
      <c r="J77" s="46">
        <f>IF(ISERROR(VLOOKUP($A77,'Základní kolo'!$B$7:$M$81,12,FALSE)),"",VLOOKUP($A77,'Základní kolo'!$B$7:$M$81,12,FALSE))</f>
      </c>
    </row>
    <row r="78" spans="1:10" ht="12.75">
      <c r="A78" s="5">
        <v>72</v>
      </c>
      <c r="B78" s="41">
        <f>IF(ISERROR(VLOOKUP($A78,'Základní kolo'!$B$7:$M$81,4,FALSE)),"",VLOOKUP($A78,'Základní kolo'!$B$7:$M$81,4,FALSE))</f>
      </c>
      <c r="C78" s="42">
        <f>IF(ISERROR(VLOOKUP($A78,'Základní kolo'!$B$7:$M$81,5,FALSE)),"",VLOOKUP($A78,'Základní kolo'!$B$7:$M$81,5,FALSE))</f>
      </c>
      <c r="D78" s="43">
        <f>IF(ISERROR(VLOOKUP($A78,'Základní kolo'!$B$7:$M$81,6,FALSE)),"",VLOOKUP($A78,'Základní kolo'!$B$7:$M$81,6,FALSE))</f>
      </c>
      <c r="E78" s="44">
        <f>IF(ISERROR(VLOOKUP($A78,'Základní kolo'!$B$7:$M$81,7,FALSE)),"",VLOOKUP($A78,'Základní kolo'!$B$7:$M$81,7,FALSE))</f>
      </c>
      <c r="F78" s="43">
        <f>IF(ISERROR(VLOOKUP($A78,'Základní kolo'!$B$7:$M$81,8,FALSE)),"",VLOOKUP($A78,'Základní kolo'!$B$7:$M$81,8,FALSE))</f>
      </c>
      <c r="G78" s="44">
        <f>IF(ISERROR(VLOOKUP($A78,'Základní kolo'!$B$7:$M$81,9,FALSE)),"",VLOOKUP($A78,'Základní kolo'!$B$7:$M$81,9,FALSE))</f>
      </c>
      <c r="H78" s="45">
        <f>IF(ISERROR(VLOOKUP($A78,'Základní kolo'!$B$7:$M$81,10,FALSE)),"",VLOOKUP($A78,'Základní kolo'!$B$7:$M$81,10,FALSE))</f>
      </c>
      <c r="I78" s="45">
        <f>IF(ISERROR(VLOOKUP($A78,'Základní kolo'!$B$7:$M$81,11,FALSE)),"",VLOOKUP($A78,'Základní kolo'!$B$7:$M$81,11,FALSE))</f>
      </c>
      <c r="J78" s="46">
        <f>IF(ISERROR(VLOOKUP($A78,'Základní kolo'!$B$7:$M$81,12,FALSE)),"",VLOOKUP($A78,'Základní kolo'!$B$7:$M$81,12,FALSE))</f>
      </c>
    </row>
    <row r="79" spans="1:10" ht="12.75">
      <c r="A79" s="5">
        <v>73</v>
      </c>
      <c r="B79" s="41">
        <f>IF(ISERROR(VLOOKUP($A79,'Základní kolo'!$B$7:$M$81,4,FALSE)),"",VLOOKUP($A79,'Základní kolo'!$B$7:$M$81,4,FALSE))</f>
      </c>
      <c r="C79" s="42">
        <f>IF(ISERROR(VLOOKUP($A79,'Základní kolo'!$B$7:$M$81,5,FALSE)),"",VLOOKUP($A79,'Základní kolo'!$B$7:$M$81,5,FALSE))</f>
      </c>
      <c r="D79" s="43">
        <f>IF(ISERROR(VLOOKUP($A79,'Základní kolo'!$B$7:$M$81,6,FALSE)),"",VLOOKUP($A79,'Základní kolo'!$B$7:$M$81,6,FALSE))</f>
      </c>
      <c r="E79" s="44">
        <f>IF(ISERROR(VLOOKUP($A79,'Základní kolo'!$B$7:$M$81,7,FALSE)),"",VLOOKUP($A79,'Základní kolo'!$B$7:$M$81,7,FALSE))</f>
      </c>
      <c r="F79" s="43">
        <f>IF(ISERROR(VLOOKUP($A79,'Základní kolo'!$B$7:$M$81,8,FALSE)),"",VLOOKUP($A79,'Základní kolo'!$B$7:$M$81,8,FALSE))</f>
      </c>
      <c r="G79" s="44">
        <f>IF(ISERROR(VLOOKUP($A79,'Základní kolo'!$B$7:$M$81,9,FALSE)),"",VLOOKUP($A79,'Základní kolo'!$B$7:$M$81,9,FALSE))</f>
      </c>
      <c r="H79" s="45">
        <f>IF(ISERROR(VLOOKUP($A79,'Základní kolo'!$B$7:$M$81,10,FALSE)),"",VLOOKUP($A79,'Základní kolo'!$B$7:$M$81,10,FALSE))</f>
      </c>
      <c r="I79" s="45">
        <f>IF(ISERROR(VLOOKUP($A79,'Základní kolo'!$B$7:$M$81,11,FALSE)),"",VLOOKUP($A79,'Základní kolo'!$B$7:$M$81,11,FALSE))</f>
      </c>
      <c r="J79" s="46">
        <f>IF(ISERROR(VLOOKUP($A79,'Základní kolo'!$B$7:$M$81,12,FALSE)),"",VLOOKUP($A79,'Základní kolo'!$B$7:$M$81,12,FALSE))</f>
      </c>
    </row>
    <row r="80" spans="1:10" ht="12.75">
      <c r="A80" s="5">
        <v>74</v>
      </c>
      <c r="B80" s="41">
        <f>IF(ISERROR(VLOOKUP($A80,'Základní kolo'!$B$7:$M$81,4,FALSE)),"",VLOOKUP($A80,'Základní kolo'!$B$7:$M$81,4,FALSE))</f>
      </c>
      <c r="C80" s="42">
        <f>IF(ISERROR(VLOOKUP($A80,'Základní kolo'!$B$7:$M$81,5,FALSE)),"",VLOOKUP($A80,'Základní kolo'!$B$7:$M$81,5,FALSE))</f>
      </c>
      <c r="D80" s="43">
        <f>IF(ISERROR(VLOOKUP($A80,'Základní kolo'!$B$7:$M$81,6,FALSE)),"",VLOOKUP($A80,'Základní kolo'!$B$7:$M$81,6,FALSE))</f>
      </c>
      <c r="E80" s="44">
        <f>IF(ISERROR(VLOOKUP($A80,'Základní kolo'!$B$7:$M$81,7,FALSE)),"",VLOOKUP($A80,'Základní kolo'!$B$7:$M$81,7,FALSE))</f>
      </c>
      <c r="F80" s="43">
        <f>IF(ISERROR(VLOOKUP($A80,'Základní kolo'!$B$7:$M$81,8,FALSE)),"",VLOOKUP($A80,'Základní kolo'!$B$7:$M$81,8,FALSE))</f>
      </c>
      <c r="G80" s="44">
        <f>IF(ISERROR(VLOOKUP($A80,'Základní kolo'!$B$7:$M$81,9,FALSE)),"",VLOOKUP($A80,'Základní kolo'!$B$7:$M$81,9,FALSE))</f>
      </c>
      <c r="H80" s="45">
        <f>IF(ISERROR(VLOOKUP($A80,'Základní kolo'!$B$7:$M$81,10,FALSE)),"",VLOOKUP($A80,'Základní kolo'!$B$7:$M$81,10,FALSE))</f>
      </c>
      <c r="I80" s="45">
        <f>IF(ISERROR(VLOOKUP($A80,'Základní kolo'!$B$7:$M$81,11,FALSE)),"",VLOOKUP($A80,'Základní kolo'!$B$7:$M$81,11,FALSE))</f>
      </c>
      <c r="J80" s="46">
        <f>IF(ISERROR(VLOOKUP($A80,'Základní kolo'!$B$7:$M$81,12,FALSE)),"",VLOOKUP($A80,'Základní kolo'!$B$7:$M$81,12,FALSE))</f>
      </c>
    </row>
    <row r="81" spans="1:10" ht="12.75">
      <c r="A81" s="5">
        <v>75</v>
      </c>
      <c r="B81" s="41">
        <f>IF(ISERROR(VLOOKUP($A81,'Základní kolo'!$B$7:$M$81,4,FALSE)),"",VLOOKUP($A81,'Základní kolo'!$B$7:$M$81,4,FALSE))</f>
      </c>
      <c r="C81" s="42">
        <f>IF(ISERROR(VLOOKUP($A81,'Základní kolo'!$B$7:$M$81,5,FALSE)),"",VLOOKUP($A81,'Základní kolo'!$B$7:$M$81,5,FALSE))</f>
      </c>
      <c r="D81" s="43">
        <f>IF(ISERROR(VLOOKUP($A81,'Základní kolo'!$B$7:$M$81,6,FALSE)),"",VLOOKUP($A81,'Základní kolo'!$B$7:$M$81,6,FALSE))</f>
      </c>
      <c r="E81" s="44">
        <f>IF(ISERROR(VLOOKUP($A81,'Základní kolo'!$B$7:$M$81,7,FALSE)),"",VLOOKUP($A81,'Základní kolo'!$B$7:$M$81,7,FALSE))</f>
      </c>
      <c r="F81" s="43">
        <f>IF(ISERROR(VLOOKUP($A81,'Základní kolo'!$B$7:$M$81,8,FALSE)),"",VLOOKUP($A81,'Základní kolo'!$B$7:$M$81,8,FALSE))</f>
      </c>
      <c r="G81" s="44">
        <f>IF(ISERROR(VLOOKUP($A81,'Základní kolo'!$B$7:$M$81,9,FALSE)),"",VLOOKUP($A81,'Základní kolo'!$B$7:$M$81,9,FALSE))</f>
      </c>
      <c r="H81" s="45">
        <f>IF(ISERROR(VLOOKUP($A81,'Základní kolo'!$B$7:$M$81,10,FALSE)),"",VLOOKUP($A81,'Základní kolo'!$B$7:$M$81,10,FALSE))</f>
      </c>
      <c r="I81" s="45">
        <f>IF(ISERROR(VLOOKUP($A81,'Základní kolo'!$B$7:$M$81,11,FALSE)),"",VLOOKUP($A81,'Základní kolo'!$B$7:$M$81,11,FALSE))</f>
      </c>
      <c r="J81" s="46">
        <f>IF(ISERROR(VLOOKUP($A81,'Základní kolo'!$B$7:$M$81,12,FALSE)),"",VLOOKUP($A81,'Základní kolo'!$B$7:$M$81,12,FALSE))</f>
      </c>
    </row>
    <row r="82" spans="1:10" ht="12.75">
      <c r="A82" s="5">
        <v>76</v>
      </c>
      <c r="B82" s="41">
        <f>IF(ISERROR(VLOOKUP($A82,'Základní kolo'!$B$7:$M$81,4,FALSE)),"",VLOOKUP($A82,'Základní kolo'!$B$7:$M$81,4,FALSE))</f>
      </c>
      <c r="C82" s="42">
        <f>IF(ISERROR(VLOOKUP($A82,'Základní kolo'!$B$7:$M$81,5,FALSE)),"",VLOOKUP($A82,'Základní kolo'!$B$7:$M$81,5,FALSE))</f>
      </c>
      <c r="D82" s="43">
        <f>IF(ISERROR(VLOOKUP($A82,'Základní kolo'!$B$7:$M$81,6,FALSE)),"",VLOOKUP($A82,'Základní kolo'!$B$7:$M$81,6,FALSE))</f>
      </c>
      <c r="E82" s="44">
        <f>IF(ISERROR(VLOOKUP($A82,'Základní kolo'!$B$7:$M$81,7,FALSE)),"",VLOOKUP($A82,'Základní kolo'!$B$7:$M$81,7,FALSE))</f>
      </c>
      <c r="F82" s="43">
        <f>IF(ISERROR(VLOOKUP($A82,'Základní kolo'!$B$7:$M$81,8,FALSE)),"",VLOOKUP($A82,'Základní kolo'!$B$7:$M$81,8,FALSE))</f>
      </c>
      <c r="G82" s="44">
        <f>IF(ISERROR(VLOOKUP($A82,'Základní kolo'!$B$7:$M$81,9,FALSE)),"",VLOOKUP($A82,'Základní kolo'!$B$7:$M$81,9,FALSE))</f>
      </c>
      <c r="H82" s="45">
        <f>IF(ISERROR(VLOOKUP($A82,'Základní kolo'!$B$7:$M$81,10,FALSE)),"",VLOOKUP($A82,'Základní kolo'!$B$7:$M$81,10,FALSE))</f>
      </c>
      <c r="I82" s="45">
        <f>IF(ISERROR(VLOOKUP($A82,'Základní kolo'!$B$7:$M$81,11,FALSE)),"",VLOOKUP($A82,'Základní kolo'!$B$7:$M$81,11,FALSE))</f>
      </c>
      <c r="J82" s="46">
        <f>IF(ISERROR(VLOOKUP($A82,'Základní kolo'!$B$7:$M$81,12,FALSE)),"",VLOOKUP($A82,'Základní kolo'!$B$7:$M$81,12,FALSE))</f>
      </c>
    </row>
    <row r="83" spans="1:10" ht="12.75">
      <c r="A83" s="5">
        <v>77</v>
      </c>
      <c r="B83" s="41">
        <f>IF(ISERROR(VLOOKUP($A83,'Základní kolo'!$B$7:$M$81,4,FALSE)),"",VLOOKUP($A83,'Základní kolo'!$B$7:$M$81,4,FALSE))</f>
      </c>
      <c r="C83" s="42">
        <f>IF(ISERROR(VLOOKUP($A83,'Základní kolo'!$B$7:$M$81,5,FALSE)),"",VLOOKUP($A83,'Základní kolo'!$B$7:$M$81,5,FALSE))</f>
      </c>
      <c r="D83" s="43">
        <f>IF(ISERROR(VLOOKUP($A83,'Základní kolo'!$B$7:$M$81,6,FALSE)),"",VLOOKUP($A83,'Základní kolo'!$B$7:$M$81,6,FALSE))</f>
      </c>
      <c r="E83" s="44">
        <f>IF(ISERROR(VLOOKUP($A83,'Základní kolo'!$B$7:$M$81,7,FALSE)),"",VLOOKUP($A83,'Základní kolo'!$B$7:$M$81,7,FALSE))</f>
      </c>
      <c r="F83" s="43">
        <f>IF(ISERROR(VLOOKUP($A83,'Základní kolo'!$B$7:$M$81,8,FALSE)),"",VLOOKUP($A83,'Základní kolo'!$B$7:$M$81,8,FALSE))</f>
      </c>
      <c r="G83" s="44">
        <f>IF(ISERROR(VLOOKUP($A83,'Základní kolo'!$B$7:$M$81,9,FALSE)),"",VLOOKUP($A83,'Základní kolo'!$B$7:$M$81,9,FALSE))</f>
      </c>
      <c r="H83" s="45">
        <f>IF(ISERROR(VLOOKUP($A83,'Základní kolo'!$B$7:$M$81,10,FALSE)),"",VLOOKUP($A83,'Základní kolo'!$B$7:$M$81,10,FALSE))</f>
      </c>
      <c r="I83" s="45">
        <f>IF(ISERROR(VLOOKUP($A83,'Základní kolo'!$B$7:$M$81,11,FALSE)),"",VLOOKUP($A83,'Základní kolo'!$B$7:$M$81,11,FALSE))</f>
      </c>
      <c r="J83" s="46">
        <f>IF(ISERROR(VLOOKUP($A83,'Základní kolo'!$B$7:$M$81,12,FALSE)),"",VLOOKUP($A83,'Základní kolo'!$B$7:$M$81,12,FALSE))</f>
      </c>
    </row>
    <row r="84" spans="1:10" ht="12.75">
      <c r="A84" s="5">
        <v>78</v>
      </c>
      <c r="B84" s="41">
        <f>IF(ISERROR(VLOOKUP($A84,'Základní kolo'!$B$7:$M$81,4,FALSE)),"",VLOOKUP($A84,'Základní kolo'!$B$7:$M$81,4,FALSE))</f>
      </c>
      <c r="C84" s="42">
        <f>IF(ISERROR(VLOOKUP($A84,'Základní kolo'!$B$7:$M$81,5,FALSE)),"",VLOOKUP($A84,'Základní kolo'!$B$7:$M$81,5,FALSE))</f>
      </c>
      <c r="D84" s="43">
        <f>IF(ISERROR(VLOOKUP($A84,'Základní kolo'!$B$7:$M$81,6,FALSE)),"",VLOOKUP($A84,'Základní kolo'!$B$7:$M$81,6,FALSE))</f>
      </c>
      <c r="E84" s="44">
        <f>IF(ISERROR(VLOOKUP($A84,'Základní kolo'!$B$7:$M$81,7,FALSE)),"",VLOOKUP($A84,'Základní kolo'!$B$7:$M$81,7,FALSE))</f>
      </c>
      <c r="F84" s="43">
        <f>IF(ISERROR(VLOOKUP($A84,'Základní kolo'!$B$7:$M$81,8,FALSE)),"",VLOOKUP($A84,'Základní kolo'!$B$7:$M$81,8,FALSE))</f>
      </c>
      <c r="G84" s="44">
        <f>IF(ISERROR(VLOOKUP($A84,'Základní kolo'!$B$7:$M$81,9,FALSE)),"",VLOOKUP($A84,'Základní kolo'!$B$7:$M$81,9,FALSE))</f>
      </c>
      <c r="H84" s="45">
        <f>IF(ISERROR(VLOOKUP($A84,'Základní kolo'!$B$7:$M$81,10,FALSE)),"",VLOOKUP($A84,'Základní kolo'!$B$7:$M$81,10,FALSE))</f>
      </c>
      <c r="I84" s="45">
        <f>IF(ISERROR(VLOOKUP($A84,'Základní kolo'!$B$7:$M$81,11,FALSE)),"",VLOOKUP($A84,'Základní kolo'!$B$7:$M$81,11,FALSE))</f>
      </c>
      <c r="J84" s="46">
        <f>IF(ISERROR(VLOOKUP($A84,'Základní kolo'!$B$7:$M$81,12,FALSE)),"",VLOOKUP($A84,'Základní kolo'!$B$7:$M$81,12,FALSE))</f>
      </c>
    </row>
    <row r="85" spans="1:10" ht="12.75">
      <c r="A85" s="5">
        <v>79</v>
      </c>
      <c r="B85" s="41">
        <f>IF(ISERROR(VLOOKUP($A85,'Základní kolo'!$B$7:$M$81,4,FALSE)),"",VLOOKUP($A85,'Základní kolo'!$B$7:$M$81,4,FALSE))</f>
      </c>
      <c r="C85" s="42">
        <f>IF(ISERROR(VLOOKUP($A85,'Základní kolo'!$B$7:$M$81,5,FALSE)),"",VLOOKUP($A85,'Základní kolo'!$B$7:$M$81,5,FALSE))</f>
      </c>
      <c r="D85" s="43">
        <f>IF(ISERROR(VLOOKUP($A85,'Základní kolo'!$B$7:$M$81,6,FALSE)),"",VLOOKUP($A85,'Základní kolo'!$B$7:$M$81,6,FALSE))</f>
      </c>
      <c r="E85" s="44">
        <f>IF(ISERROR(VLOOKUP($A85,'Základní kolo'!$B$7:$M$81,7,FALSE)),"",VLOOKUP($A85,'Základní kolo'!$B$7:$M$81,7,FALSE))</f>
      </c>
      <c r="F85" s="43">
        <f>IF(ISERROR(VLOOKUP($A85,'Základní kolo'!$B$7:$M$81,8,FALSE)),"",VLOOKUP($A85,'Základní kolo'!$B$7:$M$81,8,FALSE))</f>
      </c>
      <c r="G85" s="44">
        <f>IF(ISERROR(VLOOKUP($A85,'Základní kolo'!$B$7:$M$81,9,FALSE)),"",VLOOKUP($A85,'Základní kolo'!$B$7:$M$81,9,FALSE))</f>
      </c>
      <c r="H85" s="45">
        <f>IF(ISERROR(VLOOKUP($A85,'Základní kolo'!$B$7:$M$81,10,FALSE)),"",VLOOKUP($A85,'Základní kolo'!$B$7:$M$81,10,FALSE))</f>
      </c>
      <c r="I85" s="45">
        <f>IF(ISERROR(VLOOKUP($A85,'Základní kolo'!$B$7:$M$81,11,FALSE)),"",VLOOKUP($A85,'Základní kolo'!$B$7:$M$81,11,FALSE))</f>
      </c>
      <c r="J85" s="46">
        <f>IF(ISERROR(VLOOKUP($A85,'Základní kolo'!$B$7:$M$81,12,FALSE)),"",VLOOKUP($A85,'Základní kolo'!$B$7:$M$81,12,FALSE))</f>
      </c>
    </row>
    <row r="86" spans="1:10" ht="12.75">
      <c r="A86" s="5">
        <v>80</v>
      </c>
      <c r="B86" s="41">
        <f>IF(ISERROR(VLOOKUP($A86,'Základní kolo'!$B$7:$M$81,4,FALSE)),"",VLOOKUP($A86,'Základní kolo'!$B$7:$M$81,4,FALSE))</f>
      </c>
      <c r="C86" s="42">
        <f>IF(ISERROR(VLOOKUP($A86,'Základní kolo'!$B$7:$M$81,5,FALSE)),"",VLOOKUP($A86,'Základní kolo'!$B$7:$M$81,5,FALSE))</f>
      </c>
      <c r="D86" s="43">
        <f>IF(ISERROR(VLOOKUP($A86,'Základní kolo'!$B$7:$M$81,6,FALSE)),"",VLOOKUP($A86,'Základní kolo'!$B$7:$M$81,6,FALSE))</f>
      </c>
      <c r="E86" s="44">
        <f>IF(ISERROR(VLOOKUP($A86,'Základní kolo'!$B$7:$M$81,7,FALSE)),"",VLOOKUP($A86,'Základní kolo'!$B$7:$M$81,7,FALSE))</f>
      </c>
      <c r="F86" s="43">
        <f>IF(ISERROR(VLOOKUP($A86,'Základní kolo'!$B$7:$M$81,8,FALSE)),"",VLOOKUP($A86,'Základní kolo'!$B$7:$M$81,8,FALSE))</f>
      </c>
      <c r="G86" s="44">
        <f>IF(ISERROR(VLOOKUP($A86,'Základní kolo'!$B$7:$M$81,9,FALSE)),"",VLOOKUP($A86,'Základní kolo'!$B$7:$M$81,9,FALSE))</f>
      </c>
      <c r="H86" s="45">
        <f>IF(ISERROR(VLOOKUP($A86,'Základní kolo'!$B$7:$M$81,10,FALSE)),"",VLOOKUP($A86,'Základní kolo'!$B$7:$M$81,10,FALSE))</f>
      </c>
      <c r="I86" s="45">
        <f>IF(ISERROR(VLOOKUP($A86,'Základní kolo'!$B$7:$M$81,11,FALSE)),"",VLOOKUP($A86,'Základní kolo'!$B$7:$M$81,11,FALSE))</f>
      </c>
      <c r="J86" s="46">
        <f>IF(ISERROR(VLOOKUP($A86,'Základní kolo'!$B$7:$M$81,12,FALSE)),"",VLOOKUP($A86,'Základní kolo'!$B$7:$M$81,12,FALSE))</f>
      </c>
    </row>
    <row r="87" spans="1:10" ht="12.75">
      <c r="A87" s="5">
        <v>81</v>
      </c>
      <c r="B87" s="41">
        <f>IF(ISERROR(VLOOKUP($A87,'Základní kolo'!$B$7:$M$81,4,FALSE)),"",VLOOKUP($A87,'Základní kolo'!$B$7:$M$81,4,FALSE))</f>
      </c>
      <c r="C87" s="42">
        <f>IF(ISERROR(VLOOKUP($A87,'Základní kolo'!$B$7:$M$81,5,FALSE)),"",VLOOKUP($A87,'Základní kolo'!$B$7:$M$81,5,FALSE))</f>
      </c>
      <c r="D87" s="43">
        <f>IF(ISERROR(VLOOKUP($A87,'Základní kolo'!$B$7:$M$81,6,FALSE)),"",VLOOKUP($A87,'Základní kolo'!$B$7:$M$81,6,FALSE))</f>
      </c>
      <c r="E87" s="44">
        <f>IF(ISERROR(VLOOKUP($A87,'Základní kolo'!$B$7:$M$81,7,FALSE)),"",VLOOKUP($A87,'Základní kolo'!$B$7:$M$81,7,FALSE))</f>
      </c>
      <c r="F87" s="43">
        <f>IF(ISERROR(VLOOKUP($A87,'Základní kolo'!$B$7:$M$81,8,FALSE)),"",VLOOKUP($A87,'Základní kolo'!$B$7:$M$81,8,FALSE))</f>
      </c>
      <c r="G87" s="44">
        <f>IF(ISERROR(VLOOKUP($A87,'Základní kolo'!$B$7:$M$81,9,FALSE)),"",VLOOKUP($A87,'Základní kolo'!$B$7:$M$81,9,FALSE))</f>
      </c>
      <c r="H87" s="45">
        <f>IF(ISERROR(VLOOKUP($A87,'Základní kolo'!$B$7:$M$81,10,FALSE)),"",VLOOKUP($A87,'Základní kolo'!$B$7:$M$81,10,FALSE))</f>
      </c>
      <c r="I87" s="45">
        <f>IF(ISERROR(VLOOKUP($A87,'Základní kolo'!$B$7:$M$81,11,FALSE)),"",VLOOKUP($A87,'Základní kolo'!$B$7:$M$81,11,FALSE))</f>
      </c>
      <c r="J87" s="46">
        <f>IF(ISERROR(VLOOKUP($A87,'Základní kolo'!$B$7:$M$81,12,FALSE)),"",VLOOKUP($A87,'Základní kolo'!$B$7:$M$81,12,FALSE))</f>
      </c>
    </row>
    <row r="88" spans="1:10" ht="12.75">
      <c r="A88" s="5">
        <v>82</v>
      </c>
      <c r="B88" s="41">
        <f>IF(ISERROR(VLOOKUP($A88,'Základní kolo'!$B$7:$M$81,4,FALSE)),"",VLOOKUP($A88,'Základní kolo'!$B$7:$M$81,4,FALSE))</f>
      </c>
      <c r="C88" s="42">
        <f>IF(ISERROR(VLOOKUP($A88,'Základní kolo'!$B$7:$M$81,5,FALSE)),"",VLOOKUP($A88,'Základní kolo'!$B$7:$M$81,5,FALSE))</f>
      </c>
      <c r="D88" s="43">
        <f>IF(ISERROR(VLOOKUP($A88,'Základní kolo'!$B$7:$M$81,6,FALSE)),"",VLOOKUP($A88,'Základní kolo'!$B$7:$M$81,6,FALSE))</f>
      </c>
      <c r="E88" s="44">
        <f>IF(ISERROR(VLOOKUP($A88,'Základní kolo'!$B$7:$M$81,7,FALSE)),"",VLOOKUP($A88,'Základní kolo'!$B$7:$M$81,7,FALSE))</f>
      </c>
      <c r="F88" s="43">
        <f>IF(ISERROR(VLOOKUP($A88,'Základní kolo'!$B$7:$M$81,8,FALSE)),"",VLOOKUP($A88,'Základní kolo'!$B$7:$M$81,8,FALSE))</f>
      </c>
      <c r="G88" s="44">
        <f>IF(ISERROR(VLOOKUP($A88,'Základní kolo'!$B$7:$M$81,9,FALSE)),"",VLOOKUP($A88,'Základní kolo'!$B$7:$M$81,9,FALSE))</f>
      </c>
      <c r="H88" s="45">
        <f>IF(ISERROR(VLOOKUP($A88,'Základní kolo'!$B$7:$M$81,10,FALSE)),"",VLOOKUP($A88,'Základní kolo'!$B$7:$M$81,10,FALSE))</f>
      </c>
      <c r="I88" s="45">
        <f>IF(ISERROR(VLOOKUP($A88,'Základní kolo'!$B$7:$M$81,11,FALSE)),"",VLOOKUP($A88,'Základní kolo'!$B$7:$M$81,11,FALSE))</f>
      </c>
      <c r="J88" s="46">
        <f>IF(ISERROR(VLOOKUP($A88,'Základní kolo'!$B$7:$M$81,12,FALSE)),"",VLOOKUP($A88,'Základní kolo'!$B$7:$M$81,12,FALSE))</f>
      </c>
    </row>
    <row r="89" spans="1:10" ht="12.75">
      <c r="A89" s="5">
        <v>83</v>
      </c>
      <c r="B89" s="41">
        <f>IF(ISERROR(VLOOKUP($A89,'Základní kolo'!$B$7:$M$81,4,FALSE)),"",VLOOKUP($A89,'Základní kolo'!$B$7:$M$81,4,FALSE))</f>
      </c>
      <c r="C89" s="42">
        <f>IF(ISERROR(VLOOKUP($A89,'Základní kolo'!$B$7:$M$81,5,FALSE)),"",VLOOKUP($A89,'Základní kolo'!$B$7:$M$81,5,FALSE))</f>
      </c>
      <c r="D89" s="43">
        <f>IF(ISERROR(VLOOKUP($A89,'Základní kolo'!$B$7:$M$81,6,FALSE)),"",VLOOKUP($A89,'Základní kolo'!$B$7:$M$81,6,FALSE))</f>
      </c>
      <c r="E89" s="44">
        <f>IF(ISERROR(VLOOKUP($A89,'Základní kolo'!$B$7:$M$81,7,FALSE)),"",VLOOKUP($A89,'Základní kolo'!$B$7:$M$81,7,FALSE))</f>
      </c>
      <c r="F89" s="43">
        <f>IF(ISERROR(VLOOKUP($A89,'Základní kolo'!$B$7:$M$81,8,FALSE)),"",VLOOKUP($A89,'Základní kolo'!$B$7:$M$81,8,FALSE))</f>
      </c>
      <c r="G89" s="44">
        <f>IF(ISERROR(VLOOKUP($A89,'Základní kolo'!$B$7:$M$81,9,FALSE)),"",VLOOKUP($A89,'Základní kolo'!$B$7:$M$81,9,FALSE))</f>
      </c>
      <c r="H89" s="45">
        <f>IF(ISERROR(VLOOKUP($A89,'Základní kolo'!$B$7:$M$81,10,FALSE)),"",VLOOKUP($A89,'Základní kolo'!$B$7:$M$81,10,FALSE))</f>
      </c>
      <c r="I89" s="45">
        <f>IF(ISERROR(VLOOKUP($A89,'Základní kolo'!$B$7:$M$81,11,FALSE)),"",VLOOKUP($A89,'Základní kolo'!$B$7:$M$81,11,FALSE))</f>
      </c>
      <c r="J89" s="46">
        <f>IF(ISERROR(VLOOKUP($A89,'Základní kolo'!$B$7:$M$81,12,FALSE)),"",VLOOKUP($A89,'Základní kolo'!$B$7:$M$81,12,FALSE))</f>
      </c>
    </row>
    <row r="90" spans="1:10" ht="12.75">
      <c r="A90" s="5">
        <v>84</v>
      </c>
      <c r="B90" s="41">
        <f>IF(ISERROR(VLOOKUP($A90,'Základní kolo'!$B$7:$M$81,4,FALSE)),"",VLOOKUP($A90,'Základní kolo'!$B$7:$M$81,4,FALSE))</f>
      </c>
      <c r="C90" s="42">
        <f>IF(ISERROR(VLOOKUP($A90,'Základní kolo'!$B$7:$M$81,5,FALSE)),"",VLOOKUP($A90,'Základní kolo'!$B$7:$M$81,5,FALSE))</f>
      </c>
      <c r="D90" s="43">
        <f>IF(ISERROR(VLOOKUP($A90,'Základní kolo'!$B$7:$M$81,6,FALSE)),"",VLOOKUP($A90,'Základní kolo'!$B$7:$M$81,6,FALSE))</f>
      </c>
      <c r="E90" s="44">
        <f>IF(ISERROR(VLOOKUP($A90,'Základní kolo'!$B$7:$M$81,7,FALSE)),"",VLOOKUP($A90,'Základní kolo'!$B$7:$M$81,7,FALSE))</f>
      </c>
      <c r="F90" s="43">
        <f>IF(ISERROR(VLOOKUP($A90,'Základní kolo'!$B$7:$M$81,8,FALSE)),"",VLOOKUP($A90,'Základní kolo'!$B$7:$M$81,8,FALSE))</f>
      </c>
      <c r="G90" s="44">
        <f>IF(ISERROR(VLOOKUP($A90,'Základní kolo'!$B$7:$M$81,9,FALSE)),"",VLOOKUP($A90,'Základní kolo'!$B$7:$M$81,9,FALSE))</f>
      </c>
      <c r="H90" s="45">
        <f>IF(ISERROR(VLOOKUP($A90,'Základní kolo'!$B$7:$M$81,10,FALSE)),"",VLOOKUP($A90,'Základní kolo'!$B$7:$M$81,10,FALSE))</f>
      </c>
      <c r="I90" s="45">
        <f>IF(ISERROR(VLOOKUP($A90,'Základní kolo'!$B$7:$M$81,11,FALSE)),"",VLOOKUP($A90,'Základní kolo'!$B$7:$M$81,11,FALSE))</f>
      </c>
      <c r="J90" s="46">
        <f>IF(ISERROR(VLOOKUP($A90,'Základní kolo'!$B$7:$M$81,12,FALSE)),"",VLOOKUP($A90,'Základní kolo'!$B$7:$M$81,12,FALSE))</f>
      </c>
    </row>
    <row r="91" spans="1:10" ht="12.75">
      <c r="A91" s="5">
        <v>85</v>
      </c>
      <c r="B91" s="41">
        <f>IF(ISERROR(VLOOKUP($A91,'Základní kolo'!$B$7:$M$81,4,FALSE)),"",VLOOKUP($A91,'Základní kolo'!$B$7:$M$81,4,FALSE))</f>
      </c>
      <c r="C91" s="42">
        <f>IF(ISERROR(VLOOKUP($A91,'Základní kolo'!$B$7:$M$81,5,FALSE)),"",VLOOKUP($A91,'Základní kolo'!$B$7:$M$81,5,FALSE))</f>
      </c>
      <c r="D91" s="43">
        <f>IF(ISERROR(VLOOKUP($A91,'Základní kolo'!$B$7:$M$81,6,FALSE)),"",VLOOKUP($A91,'Základní kolo'!$B$7:$M$81,6,FALSE))</f>
      </c>
      <c r="E91" s="44">
        <f>IF(ISERROR(VLOOKUP($A91,'Základní kolo'!$B$7:$M$81,7,FALSE)),"",VLOOKUP($A91,'Základní kolo'!$B$7:$M$81,7,FALSE))</f>
      </c>
      <c r="F91" s="43">
        <f>IF(ISERROR(VLOOKUP($A91,'Základní kolo'!$B$7:$M$81,8,FALSE)),"",VLOOKUP($A91,'Základní kolo'!$B$7:$M$81,8,FALSE))</f>
      </c>
      <c r="G91" s="44">
        <f>IF(ISERROR(VLOOKUP($A91,'Základní kolo'!$B$7:$M$81,9,FALSE)),"",VLOOKUP($A91,'Základní kolo'!$B$7:$M$81,9,FALSE))</f>
      </c>
      <c r="H91" s="45">
        <f>IF(ISERROR(VLOOKUP($A91,'Základní kolo'!$B$7:$M$81,10,FALSE)),"",VLOOKUP($A91,'Základní kolo'!$B$7:$M$81,10,FALSE))</f>
      </c>
      <c r="I91" s="45">
        <f>IF(ISERROR(VLOOKUP($A91,'Základní kolo'!$B$7:$M$81,11,FALSE)),"",VLOOKUP($A91,'Základní kolo'!$B$7:$M$81,11,FALSE))</f>
      </c>
      <c r="J91" s="46">
        <f>IF(ISERROR(VLOOKUP($A91,'Základní kolo'!$B$7:$M$81,12,FALSE)),"",VLOOKUP($A91,'Základní kolo'!$B$7:$M$81,12,FALSE))</f>
      </c>
    </row>
    <row r="92" spans="1:10" ht="12.75">
      <c r="A92" s="5">
        <v>86</v>
      </c>
      <c r="B92" s="41">
        <f>IF(ISERROR(VLOOKUP($A92,'Základní kolo'!$B$7:$M$81,4,FALSE)),"",VLOOKUP($A92,'Základní kolo'!$B$7:$M$81,4,FALSE))</f>
      </c>
      <c r="C92" s="42">
        <f>IF(ISERROR(VLOOKUP($A92,'Základní kolo'!$B$7:$M$81,5,FALSE)),"",VLOOKUP($A92,'Základní kolo'!$B$7:$M$81,5,FALSE))</f>
      </c>
      <c r="D92" s="43">
        <f>IF(ISERROR(VLOOKUP($A92,'Základní kolo'!$B$7:$M$81,6,FALSE)),"",VLOOKUP($A92,'Základní kolo'!$B$7:$M$81,6,FALSE))</f>
      </c>
      <c r="E92" s="44">
        <f>IF(ISERROR(VLOOKUP($A92,'Základní kolo'!$B$7:$M$81,7,FALSE)),"",VLOOKUP($A92,'Základní kolo'!$B$7:$M$81,7,FALSE))</f>
      </c>
      <c r="F92" s="43">
        <f>IF(ISERROR(VLOOKUP($A92,'Základní kolo'!$B$7:$M$81,8,FALSE)),"",VLOOKUP($A92,'Základní kolo'!$B$7:$M$81,8,FALSE))</f>
      </c>
      <c r="G92" s="44">
        <f>IF(ISERROR(VLOOKUP($A92,'Základní kolo'!$B$7:$M$81,9,FALSE)),"",VLOOKUP($A92,'Základní kolo'!$B$7:$M$81,9,FALSE))</f>
      </c>
      <c r="H92" s="45">
        <f>IF(ISERROR(VLOOKUP($A92,'Základní kolo'!$B$7:$M$81,10,FALSE)),"",VLOOKUP($A92,'Základní kolo'!$B$7:$M$81,10,FALSE))</f>
      </c>
      <c r="I92" s="45">
        <f>IF(ISERROR(VLOOKUP($A92,'Základní kolo'!$B$7:$M$81,11,FALSE)),"",VLOOKUP($A92,'Základní kolo'!$B$7:$M$81,11,FALSE))</f>
      </c>
      <c r="J92" s="46">
        <f>IF(ISERROR(VLOOKUP($A92,'Základní kolo'!$B$7:$M$81,12,FALSE)),"",VLOOKUP($A92,'Základní kolo'!$B$7:$M$81,12,FALSE))</f>
      </c>
    </row>
    <row r="93" spans="1:10" ht="12.75">
      <c r="A93" s="5">
        <v>87</v>
      </c>
      <c r="B93" s="41">
        <f>IF(ISERROR(VLOOKUP($A93,'Základní kolo'!$B$7:$M$81,4,FALSE)),"",VLOOKUP($A93,'Základní kolo'!$B$7:$M$81,4,FALSE))</f>
      </c>
      <c r="C93" s="42">
        <f>IF(ISERROR(VLOOKUP($A93,'Základní kolo'!$B$7:$M$81,5,FALSE)),"",VLOOKUP($A93,'Základní kolo'!$B$7:$M$81,5,FALSE))</f>
      </c>
      <c r="D93" s="43">
        <f>IF(ISERROR(VLOOKUP($A93,'Základní kolo'!$B$7:$M$81,6,FALSE)),"",VLOOKUP($A93,'Základní kolo'!$B$7:$M$81,6,FALSE))</f>
      </c>
      <c r="E93" s="44">
        <f>IF(ISERROR(VLOOKUP($A93,'Základní kolo'!$B$7:$M$81,7,FALSE)),"",VLOOKUP($A93,'Základní kolo'!$B$7:$M$81,7,FALSE))</f>
      </c>
      <c r="F93" s="43">
        <f>IF(ISERROR(VLOOKUP($A93,'Základní kolo'!$B$7:$M$81,8,FALSE)),"",VLOOKUP($A93,'Základní kolo'!$B$7:$M$81,8,FALSE))</f>
      </c>
      <c r="G93" s="44">
        <f>IF(ISERROR(VLOOKUP($A93,'Základní kolo'!$B$7:$M$81,9,FALSE)),"",VLOOKUP($A93,'Základní kolo'!$B$7:$M$81,9,FALSE))</f>
      </c>
      <c r="H93" s="45">
        <f>IF(ISERROR(VLOOKUP($A93,'Základní kolo'!$B$7:$M$81,10,FALSE)),"",VLOOKUP($A93,'Základní kolo'!$B$7:$M$81,10,FALSE))</f>
      </c>
      <c r="I93" s="45">
        <f>IF(ISERROR(VLOOKUP($A93,'Základní kolo'!$B$7:$M$81,11,FALSE)),"",VLOOKUP($A93,'Základní kolo'!$B$7:$M$81,11,FALSE))</f>
      </c>
      <c r="J93" s="46">
        <f>IF(ISERROR(VLOOKUP($A93,'Základní kolo'!$B$7:$M$81,12,FALSE)),"",VLOOKUP($A93,'Základní kolo'!$B$7:$M$81,12,FALSE))</f>
      </c>
    </row>
    <row r="94" spans="1:10" ht="12.75">
      <c r="A94" s="5">
        <v>88</v>
      </c>
      <c r="B94" s="41">
        <f>IF(ISERROR(VLOOKUP($A94,'Základní kolo'!$B$7:$M$81,4,FALSE)),"",VLOOKUP($A94,'Základní kolo'!$B$7:$M$81,4,FALSE))</f>
      </c>
      <c r="C94" s="42">
        <f>IF(ISERROR(VLOOKUP($A94,'Základní kolo'!$B$7:$M$81,5,FALSE)),"",VLOOKUP($A94,'Základní kolo'!$B$7:$M$81,5,FALSE))</f>
      </c>
      <c r="D94" s="43">
        <f>IF(ISERROR(VLOOKUP($A94,'Základní kolo'!$B$7:$M$81,6,FALSE)),"",VLOOKUP($A94,'Základní kolo'!$B$7:$M$81,6,FALSE))</f>
      </c>
      <c r="E94" s="44">
        <f>IF(ISERROR(VLOOKUP($A94,'Základní kolo'!$B$7:$M$81,7,FALSE)),"",VLOOKUP($A94,'Základní kolo'!$B$7:$M$81,7,FALSE))</f>
      </c>
      <c r="F94" s="43">
        <f>IF(ISERROR(VLOOKUP($A94,'Základní kolo'!$B$7:$M$81,8,FALSE)),"",VLOOKUP($A94,'Základní kolo'!$B$7:$M$81,8,FALSE))</f>
      </c>
      <c r="G94" s="44">
        <f>IF(ISERROR(VLOOKUP($A94,'Základní kolo'!$B$7:$M$81,9,FALSE)),"",VLOOKUP($A94,'Základní kolo'!$B$7:$M$81,9,FALSE))</f>
      </c>
      <c r="H94" s="45">
        <f>IF(ISERROR(VLOOKUP($A94,'Základní kolo'!$B$7:$M$81,10,FALSE)),"",VLOOKUP($A94,'Základní kolo'!$B$7:$M$81,10,FALSE))</f>
      </c>
      <c r="I94" s="45">
        <f>IF(ISERROR(VLOOKUP($A94,'Základní kolo'!$B$7:$M$81,11,FALSE)),"",VLOOKUP($A94,'Základní kolo'!$B$7:$M$81,11,FALSE))</f>
      </c>
      <c r="J94" s="46">
        <f>IF(ISERROR(VLOOKUP($A94,'Základní kolo'!$B$7:$M$81,12,FALSE)),"",VLOOKUP($A94,'Základní kolo'!$B$7:$M$81,12,FALSE))</f>
      </c>
    </row>
    <row r="95" spans="1:10" ht="12.75">
      <c r="A95" s="5">
        <v>89</v>
      </c>
      <c r="B95" s="41">
        <f>IF(ISERROR(VLOOKUP($A95,'Základní kolo'!$B$7:$M$81,4,FALSE)),"",VLOOKUP($A95,'Základní kolo'!$B$7:$M$81,4,FALSE))</f>
      </c>
      <c r="C95" s="42">
        <f>IF(ISERROR(VLOOKUP($A95,'Základní kolo'!$B$7:$M$81,5,FALSE)),"",VLOOKUP($A95,'Základní kolo'!$B$7:$M$81,5,FALSE))</f>
      </c>
      <c r="D95" s="43">
        <f>IF(ISERROR(VLOOKUP($A95,'Základní kolo'!$B$7:$M$81,6,FALSE)),"",VLOOKUP($A95,'Základní kolo'!$B$7:$M$81,6,FALSE))</f>
      </c>
      <c r="E95" s="44">
        <f>IF(ISERROR(VLOOKUP($A95,'Základní kolo'!$B$7:$M$81,7,FALSE)),"",VLOOKUP($A95,'Základní kolo'!$B$7:$M$81,7,FALSE))</f>
      </c>
      <c r="F95" s="43">
        <f>IF(ISERROR(VLOOKUP($A95,'Základní kolo'!$B$7:$M$81,8,FALSE)),"",VLOOKUP($A95,'Základní kolo'!$B$7:$M$81,8,FALSE))</f>
      </c>
      <c r="G95" s="44">
        <f>IF(ISERROR(VLOOKUP($A95,'Základní kolo'!$B$7:$M$81,9,FALSE)),"",VLOOKUP($A95,'Základní kolo'!$B$7:$M$81,9,FALSE))</f>
      </c>
      <c r="H95" s="45">
        <f>IF(ISERROR(VLOOKUP($A95,'Základní kolo'!$B$7:$M$81,10,FALSE)),"",VLOOKUP($A95,'Základní kolo'!$B$7:$M$81,10,FALSE))</f>
      </c>
      <c r="I95" s="45">
        <f>IF(ISERROR(VLOOKUP($A95,'Základní kolo'!$B$7:$M$81,11,FALSE)),"",VLOOKUP($A95,'Základní kolo'!$B$7:$M$81,11,FALSE))</f>
      </c>
      <c r="J95" s="46">
        <f>IF(ISERROR(VLOOKUP($A95,'Základní kolo'!$B$7:$M$81,12,FALSE)),"",VLOOKUP($A95,'Základní kolo'!$B$7:$M$81,12,FALSE))</f>
      </c>
    </row>
    <row r="96" spans="1:10" ht="12.75">
      <c r="A96" s="5">
        <v>90</v>
      </c>
      <c r="B96" s="41">
        <f>IF(ISERROR(VLOOKUP($A96,'Základní kolo'!$B$7:$M$81,4,FALSE)),"",VLOOKUP($A96,'Základní kolo'!$B$7:$M$81,4,FALSE))</f>
      </c>
      <c r="C96" s="42">
        <f>IF(ISERROR(VLOOKUP($A96,'Základní kolo'!$B$7:$M$81,5,FALSE)),"",VLOOKUP($A96,'Základní kolo'!$B$7:$M$81,5,FALSE))</f>
      </c>
      <c r="D96" s="43">
        <f>IF(ISERROR(VLOOKUP($A96,'Základní kolo'!$B$7:$M$81,6,FALSE)),"",VLOOKUP($A96,'Základní kolo'!$B$7:$M$81,6,FALSE))</f>
      </c>
      <c r="E96" s="44">
        <f>IF(ISERROR(VLOOKUP($A96,'Základní kolo'!$B$7:$M$81,7,FALSE)),"",VLOOKUP($A96,'Základní kolo'!$B$7:$M$81,7,FALSE))</f>
      </c>
      <c r="F96" s="43">
        <f>IF(ISERROR(VLOOKUP($A96,'Základní kolo'!$B$7:$M$81,8,FALSE)),"",VLOOKUP($A96,'Základní kolo'!$B$7:$M$81,8,FALSE))</f>
      </c>
      <c r="G96" s="44">
        <f>IF(ISERROR(VLOOKUP($A96,'Základní kolo'!$B$7:$M$81,9,FALSE)),"",VLOOKUP($A96,'Základní kolo'!$B$7:$M$81,9,FALSE))</f>
      </c>
      <c r="H96" s="45">
        <f>IF(ISERROR(VLOOKUP($A96,'Základní kolo'!$B$7:$M$81,10,FALSE)),"",VLOOKUP($A96,'Základní kolo'!$B$7:$M$81,10,FALSE))</f>
      </c>
      <c r="I96" s="45">
        <f>IF(ISERROR(VLOOKUP($A96,'Základní kolo'!$B$7:$M$81,11,FALSE)),"",VLOOKUP($A96,'Základní kolo'!$B$7:$M$81,11,FALSE))</f>
      </c>
      <c r="J96" s="46">
        <f>IF(ISERROR(VLOOKUP($A96,'Základní kolo'!$B$7:$M$81,12,FALSE)),"",VLOOKUP($A96,'Základní kolo'!$B$7:$M$81,12,FALSE))</f>
      </c>
    </row>
    <row r="97" spans="1:10" ht="12.75">
      <c r="A97" s="5">
        <v>91</v>
      </c>
      <c r="B97" s="41">
        <f>IF(ISERROR(VLOOKUP($A97,'Základní kolo'!$B$7:$M$81,4,FALSE)),"",VLOOKUP($A97,'Základní kolo'!$B$7:$M$81,4,FALSE))</f>
      </c>
      <c r="C97" s="42">
        <f>IF(ISERROR(VLOOKUP($A97,'Základní kolo'!$B$7:$M$81,5,FALSE)),"",VLOOKUP($A97,'Základní kolo'!$B$7:$M$81,5,FALSE))</f>
      </c>
      <c r="D97" s="43">
        <f>IF(ISERROR(VLOOKUP($A97,'Základní kolo'!$B$7:$M$81,6,FALSE)),"",VLOOKUP($A97,'Základní kolo'!$B$7:$M$81,6,FALSE))</f>
      </c>
      <c r="E97" s="44">
        <f>IF(ISERROR(VLOOKUP($A97,'Základní kolo'!$B$7:$M$81,7,FALSE)),"",VLOOKUP($A97,'Základní kolo'!$B$7:$M$81,7,FALSE))</f>
      </c>
      <c r="F97" s="43">
        <f>IF(ISERROR(VLOOKUP($A97,'Základní kolo'!$B$7:$M$81,8,FALSE)),"",VLOOKUP($A97,'Základní kolo'!$B$7:$M$81,8,FALSE))</f>
      </c>
      <c r="G97" s="44">
        <f>IF(ISERROR(VLOOKUP($A97,'Základní kolo'!$B$7:$M$81,9,FALSE)),"",VLOOKUP($A97,'Základní kolo'!$B$7:$M$81,9,FALSE))</f>
      </c>
      <c r="H97" s="45">
        <f>IF(ISERROR(VLOOKUP($A97,'Základní kolo'!$B$7:$M$81,10,FALSE)),"",VLOOKUP($A97,'Základní kolo'!$B$7:$M$81,10,FALSE))</f>
      </c>
      <c r="I97" s="45">
        <f>IF(ISERROR(VLOOKUP($A97,'Základní kolo'!$B$7:$M$81,11,FALSE)),"",VLOOKUP($A97,'Základní kolo'!$B$7:$M$81,11,FALSE))</f>
      </c>
      <c r="J97" s="46">
        <f>IF(ISERROR(VLOOKUP($A97,'Základní kolo'!$B$7:$M$81,12,FALSE)),"",VLOOKUP($A97,'Základní kolo'!$B$7:$M$81,12,FALSE))</f>
      </c>
    </row>
    <row r="98" spans="1:10" ht="12.75">
      <c r="A98" s="5">
        <v>92</v>
      </c>
      <c r="B98" s="41">
        <f>IF(ISERROR(VLOOKUP($A98,'Základní kolo'!$B$7:$M$81,4,FALSE)),"",VLOOKUP($A98,'Základní kolo'!$B$7:$M$81,4,FALSE))</f>
      </c>
      <c r="C98" s="42">
        <f>IF(ISERROR(VLOOKUP($A98,'Základní kolo'!$B$7:$M$81,5,FALSE)),"",VLOOKUP($A98,'Základní kolo'!$B$7:$M$81,5,FALSE))</f>
      </c>
      <c r="D98" s="43">
        <f>IF(ISERROR(VLOOKUP($A98,'Základní kolo'!$B$7:$M$81,6,FALSE)),"",VLOOKUP($A98,'Základní kolo'!$B$7:$M$81,6,FALSE))</f>
      </c>
      <c r="E98" s="44">
        <f>IF(ISERROR(VLOOKUP($A98,'Základní kolo'!$B$7:$M$81,7,FALSE)),"",VLOOKUP($A98,'Základní kolo'!$B$7:$M$81,7,FALSE))</f>
      </c>
      <c r="F98" s="43">
        <f>IF(ISERROR(VLOOKUP($A98,'Základní kolo'!$B$7:$M$81,8,FALSE)),"",VLOOKUP($A98,'Základní kolo'!$B$7:$M$81,8,FALSE))</f>
      </c>
      <c r="G98" s="44">
        <f>IF(ISERROR(VLOOKUP($A98,'Základní kolo'!$B$7:$M$81,9,FALSE)),"",VLOOKUP($A98,'Základní kolo'!$B$7:$M$81,9,FALSE))</f>
      </c>
      <c r="H98" s="45">
        <f>IF(ISERROR(VLOOKUP($A98,'Základní kolo'!$B$7:$M$81,10,FALSE)),"",VLOOKUP($A98,'Základní kolo'!$B$7:$M$81,10,FALSE))</f>
      </c>
      <c r="I98" s="45">
        <f>IF(ISERROR(VLOOKUP($A98,'Základní kolo'!$B$7:$M$81,11,FALSE)),"",VLOOKUP($A98,'Základní kolo'!$B$7:$M$81,11,FALSE))</f>
      </c>
      <c r="J98" s="46">
        <f>IF(ISERROR(VLOOKUP($A98,'Základní kolo'!$B$7:$M$81,12,FALSE)),"",VLOOKUP($A98,'Základní kolo'!$B$7:$M$81,12,FALSE))</f>
      </c>
    </row>
    <row r="99" spans="1:10" ht="12.75">
      <c r="A99" s="5">
        <v>93</v>
      </c>
      <c r="B99" s="41">
        <f>IF(ISERROR(VLOOKUP($A99,'Základní kolo'!$B$7:$M$81,4,FALSE)),"",VLOOKUP($A99,'Základní kolo'!$B$7:$M$81,4,FALSE))</f>
      </c>
      <c r="C99" s="42">
        <f>IF(ISERROR(VLOOKUP($A99,'Základní kolo'!$B$7:$M$81,5,FALSE)),"",VLOOKUP($A99,'Základní kolo'!$B$7:$M$81,5,FALSE))</f>
      </c>
      <c r="D99" s="43">
        <f>IF(ISERROR(VLOOKUP($A99,'Základní kolo'!$B$7:$M$81,6,FALSE)),"",VLOOKUP($A99,'Základní kolo'!$B$7:$M$81,6,FALSE))</f>
      </c>
      <c r="E99" s="44">
        <f>IF(ISERROR(VLOOKUP($A99,'Základní kolo'!$B$7:$M$81,7,FALSE)),"",VLOOKUP($A99,'Základní kolo'!$B$7:$M$81,7,FALSE))</f>
      </c>
      <c r="F99" s="43">
        <f>IF(ISERROR(VLOOKUP($A99,'Základní kolo'!$B$7:$M$81,8,FALSE)),"",VLOOKUP($A99,'Základní kolo'!$B$7:$M$81,8,FALSE))</f>
      </c>
      <c r="G99" s="44">
        <f>IF(ISERROR(VLOOKUP($A99,'Základní kolo'!$B$7:$M$81,9,FALSE)),"",VLOOKUP($A99,'Základní kolo'!$B$7:$M$81,9,FALSE))</f>
      </c>
      <c r="H99" s="45">
        <f>IF(ISERROR(VLOOKUP($A99,'Základní kolo'!$B$7:$M$81,10,FALSE)),"",VLOOKUP($A99,'Základní kolo'!$B$7:$M$81,10,FALSE))</f>
      </c>
      <c r="I99" s="45">
        <f>IF(ISERROR(VLOOKUP($A99,'Základní kolo'!$B$7:$M$81,11,FALSE)),"",VLOOKUP($A99,'Základní kolo'!$B$7:$M$81,11,FALSE))</f>
      </c>
      <c r="J99" s="46">
        <f>IF(ISERROR(VLOOKUP($A99,'Základní kolo'!$B$7:$M$81,12,FALSE)),"",VLOOKUP($A99,'Základní kolo'!$B$7:$M$81,12,FALSE))</f>
      </c>
    </row>
    <row r="100" spans="1:10" ht="12.75">
      <c r="A100" s="5">
        <v>94</v>
      </c>
      <c r="B100" s="41">
        <f>IF(ISERROR(VLOOKUP($A100,'Základní kolo'!$B$7:$M$81,4,FALSE)),"",VLOOKUP($A100,'Základní kolo'!$B$7:$M$81,4,FALSE))</f>
      </c>
      <c r="C100" s="42">
        <f>IF(ISERROR(VLOOKUP($A100,'Základní kolo'!$B$7:$M$81,5,FALSE)),"",VLOOKUP($A100,'Základní kolo'!$B$7:$M$81,5,FALSE))</f>
      </c>
      <c r="D100" s="43">
        <f>IF(ISERROR(VLOOKUP($A100,'Základní kolo'!$B$7:$M$81,6,FALSE)),"",VLOOKUP($A100,'Základní kolo'!$B$7:$M$81,6,FALSE))</f>
      </c>
      <c r="E100" s="44">
        <f>IF(ISERROR(VLOOKUP($A100,'Základní kolo'!$B$7:$M$81,7,FALSE)),"",VLOOKUP($A100,'Základní kolo'!$B$7:$M$81,7,FALSE))</f>
      </c>
      <c r="F100" s="43">
        <f>IF(ISERROR(VLOOKUP($A100,'Základní kolo'!$B$7:$M$81,8,FALSE)),"",VLOOKUP($A100,'Základní kolo'!$B$7:$M$81,8,FALSE))</f>
      </c>
      <c r="G100" s="44">
        <f>IF(ISERROR(VLOOKUP($A100,'Základní kolo'!$B$7:$M$81,9,FALSE)),"",VLOOKUP($A100,'Základní kolo'!$B$7:$M$81,9,FALSE))</f>
      </c>
      <c r="H100" s="45">
        <f>IF(ISERROR(VLOOKUP($A100,'Základní kolo'!$B$7:$M$81,10,FALSE)),"",VLOOKUP($A100,'Základní kolo'!$B$7:$M$81,10,FALSE))</f>
      </c>
      <c r="I100" s="45">
        <f>IF(ISERROR(VLOOKUP($A100,'Základní kolo'!$B$7:$M$81,11,FALSE)),"",VLOOKUP($A100,'Základní kolo'!$B$7:$M$81,11,FALSE))</f>
      </c>
      <c r="J100" s="46">
        <f>IF(ISERROR(VLOOKUP($A100,'Základní kolo'!$B$7:$M$81,12,FALSE)),"",VLOOKUP($A100,'Základní kolo'!$B$7:$M$81,12,FALSE))</f>
      </c>
    </row>
    <row r="101" spans="1:10" ht="12.75">
      <c r="A101" s="5">
        <v>95</v>
      </c>
      <c r="B101" s="41">
        <f>IF(ISERROR(VLOOKUP($A101,'Základní kolo'!$B$7:$M$81,4,FALSE)),"",VLOOKUP($A101,'Základní kolo'!$B$7:$M$81,4,FALSE))</f>
      </c>
      <c r="C101" s="42">
        <f>IF(ISERROR(VLOOKUP($A101,'Základní kolo'!$B$7:$M$81,5,FALSE)),"",VLOOKUP($A101,'Základní kolo'!$B$7:$M$81,5,FALSE))</f>
      </c>
      <c r="D101" s="43">
        <f>IF(ISERROR(VLOOKUP($A101,'Základní kolo'!$B$7:$M$81,6,FALSE)),"",VLOOKUP($A101,'Základní kolo'!$B$7:$M$81,6,FALSE))</f>
      </c>
      <c r="E101" s="44">
        <f>IF(ISERROR(VLOOKUP($A101,'Základní kolo'!$B$7:$M$81,7,FALSE)),"",VLOOKUP($A101,'Základní kolo'!$B$7:$M$81,7,FALSE))</f>
      </c>
      <c r="F101" s="43">
        <f>IF(ISERROR(VLOOKUP($A101,'Základní kolo'!$B$7:$M$81,8,FALSE)),"",VLOOKUP($A101,'Základní kolo'!$B$7:$M$81,8,FALSE))</f>
      </c>
      <c r="G101" s="44">
        <f>IF(ISERROR(VLOOKUP($A101,'Základní kolo'!$B$7:$M$81,9,FALSE)),"",VLOOKUP($A101,'Základní kolo'!$B$7:$M$81,9,FALSE))</f>
      </c>
      <c r="H101" s="45">
        <f>IF(ISERROR(VLOOKUP($A101,'Základní kolo'!$B$7:$M$81,10,FALSE)),"",VLOOKUP($A101,'Základní kolo'!$B$7:$M$81,10,FALSE))</f>
      </c>
      <c r="I101" s="45">
        <f>IF(ISERROR(VLOOKUP($A101,'Základní kolo'!$B$7:$M$81,11,FALSE)),"",VLOOKUP($A101,'Základní kolo'!$B$7:$M$81,11,FALSE))</f>
      </c>
      <c r="J101" s="46">
        <f>IF(ISERROR(VLOOKUP($A101,'Základní kolo'!$B$7:$M$81,12,FALSE)),"",VLOOKUP($A101,'Základní kolo'!$B$7:$M$81,12,FALSE))</f>
      </c>
    </row>
    <row r="102" spans="1:10" ht="12.75">
      <c r="A102" s="5">
        <v>96</v>
      </c>
      <c r="B102" s="41">
        <f>IF(ISERROR(VLOOKUP($A102,'Základní kolo'!$B$7:$M$81,4,FALSE)),"",VLOOKUP($A102,'Základní kolo'!$B$7:$M$81,4,FALSE))</f>
      </c>
      <c r="C102" s="42">
        <f>IF(ISERROR(VLOOKUP($A102,'Základní kolo'!$B$7:$M$81,5,FALSE)),"",VLOOKUP($A102,'Základní kolo'!$B$7:$M$81,5,FALSE))</f>
      </c>
      <c r="D102" s="43">
        <f>IF(ISERROR(VLOOKUP($A102,'Základní kolo'!$B$7:$M$81,6,FALSE)),"",VLOOKUP($A102,'Základní kolo'!$B$7:$M$81,6,FALSE))</f>
      </c>
      <c r="E102" s="44">
        <f>IF(ISERROR(VLOOKUP($A102,'Základní kolo'!$B$7:$M$81,7,FALSE)),"",VLOOKUP($A102,'Základní kolo'!$B$7:$M$81,7,FALSE))</f>
      </c>
      <c r="F102" s="43">
        <f>IF(ISERROR(VLOOKUP($A102,'Základní kolo'!$B$7:$M$81,8,FALSE)),"",VLOOKUP($A102,'Základní kolo'!$B$7:$M$81,8,FALSE))</f>
      </c>
      <c r="G102" s="44">
        <f>IF(ISERROR(VLOOKUP($A102,'Základní kolo'!$B$7:$M$81,9,FALSE)),"",VLOOKUP($A102,'Základní kolo'!$B$7:$M$81,9,FALSE))</f>
      </c>
      <c r="H102" s="45">
        <f>IF(ISERROR(VLOOKUP($A102,'Základní kolo'!$B$7:$M$81,10,FALSE)),"",VLOOKUP($A102,'Základní kolo'!$B$7:$M$81,10,FALSE))</f>
      </c>
      <c r="I102" s="45">
        <f>IF(ISERROR(VLOOKUP($A102,'Základní kolo'!$B$7:$M$81,11,FALSE)),"",VLOOKUP($A102,'Základní kolo'!$B$7:$M$81,11,FALSE))</f>
      </c>
      <c r="J102" s="46">
        <f>IF(ISERROR(VLOOKUP($A102,'Základní kolo'!$B$7:$M$81,12,FALSE)),"",VLOOKUP($A102,'Základní kolo'!$B$7:$M$81,12,FALSE))</f>
      </c>
    </row>
    <row r="103" spans="1:10" ht="12.75">
      <c r="A103" s="5">
        <v>97</v>
      </c>
      <c r="B103" s="41">
        <f>IF(ISERROR(VLOOKUP($A103,'Základní kolo'!$B$7:$M$81,4,FALSE)),"",VLOOKUP($A103,'Základní kolo'!$B$7:$M$81,4,FALSE))</f>
      </c>
      <c r="C103" s="42">
        <f>IF(ISERROR(VLOOKUP($A103,'Základní kolo'!$B$7:$M$81,5,FALSE)),"",VLOOKUP($A103,'Základní kolo'!$B$7:$M$81,5,FALSE))</f>
      </c>
      <c r="D103" s="43">
        <f>IF(ISERROR(VLOOKUP($A103,'Základní kolo'!$B$7:$M$81,6,FALSE)),"",VLOOKUP($A103,'Základní kolo'!$B$7:$M$81,6,FALSE))</f>
      </c>
      <c r="E103" s="44">
        <f>IF(ISERROR(VLOOKUP($A103,'Základní kolo'!$B$7:$M$81,7,FALSE)),"",VLOOKUP($A103,'Základní kolo'!$B$7:$M$81,7,FALSE))</f>
      </c>
      <c r="F103" s="43">
        <f>IF(ISERROR(VLOOKUP($A103,'Základní kolo'!$B$7:$M$81,8,FALSE)),"",VLOOKUP($A103,'Základní kolo'!$B$7:$M$81,8,FALSE))</f>
      </c>
      <c r="G103" s="44">
        <f>IF(ISERROR(VLOOKUP($A103,'Základní kolo'!$B$7:$M$81,9,FALSE)),"",VLOOKUP($A103,'Základní kolo'!$B$7:$M$81,9,FALSE))</f>
      </c>
      <c r="H103" s="45">
        <f>IF(ISERROR(VLOOKUP($A103,'Základní kolo'!$B$7:$M$81,10,FALSE)),"",VLOOKUP($A103,'Základní kolo'!$B$7:$M$81,10,FALSE))</f>
      </c>
      <c r="I103" s="45">
        <f>IF(ISERROR(VLOOKUP($A103,'Základní kolo'!$B$7:$M$81,11,FALSE)),"",VLOOKUP($A103,'Základní kolo'!$B$7:$M$81,11,FALSE))</f>
      </c>
      <c r="J103" s="46">
        <f>IF(ISERROR(VLOOKUP($A103,'Základní kolo'!$B$7:$M$81,12,FALSE)),"",VLOOKUP($A103,'Základní kolo'!$B$7:$M$81,12,FALSE))</f>
      </c>
    </row>
    <row r="104" spans="1:10" ht="12.75">
      <c r="A104" s="5">
        <v>98</v>
      </c>
      <c r="B104" s="41">
        <f>IF(ISERROR(VLOOKUP($A104,'Základní kolo'!$B$7:$M$81,4,FALSE)),"",VLOOKUP($A104,'Základní kolo'!$B$7:$M$81,4,FALSE))</f>
      </c>
      <c r="C104" s="42">
        <f>IF(ISERROR(VLOOKUP($A104,'Základní kolo'!$B$7:$M$81,5,FALSE)),"",VLOOKUP($A104,'Základní kolo'!$B$7:$M$81,5,FALSE))</f>
      </c>
      <c r="D104" s="43">
        <f>IF(ISERROR(VLOOKUP($A104,'Základní kolo'!$B$7:$M$81,6,FALSE)),"",VLOOKUP($A104,'Základní kolo'!$B$7:$M$81,6,FALSE))</f>
      </c>
      <c r="E104" s="44">
        <f>IF(ISERROR(VLOOKUP($A104,'Základní kolo'!$B$7:$M$81,7,FALSE)),"",VLOOKUP($A104,'Základní kolo'!$B$7:$M$81,7,FALSE))</f>
      </c>
      <c r="F104" s="43">
        <f>IF(ISERROR(VLOOKUP($A104,'Základní kolo'!$B$7:$M$81,8,FALSE)),"",VLOOKUP($A104,'Základní kolo'!$B$7:$M$81,8,FALSE))</f>
      </c>
      <c r="G104" s="44">
        <f>IF(ISERROR(VLOOKUP($A104,'Základní kolo'!$B$7:$M$81,9,FALSE)),"",VLOOKUP($A104,'Základní kolo'!$B$7:$M$81,9,FALSE))</f>
      </c>
      <c r="H104" s="45">
        <f>IF(ISERROR(VLOOKUP($A104,'Základní kolo'!$B$7:$M$81,10,FALSE)),"",VLOOKUP($A104,'Základní kolo'!$B$7:$M$81,10,FALSE))</f>
      </c>
      <c r="I104" s="45">
        <f>IF(ISERROR(VLOOKUP($A104,'Základní kolo'!$B$7:$M$81,11,FALSE)),"",VLOOKUP($A104,'Základní kolo'!$B$7:$M$81,11,FALSE))</f>
      </c>
      <c r="J104" s="46">
        <f>IF(ISERROR(VLOOKUP($A104,'Základní kolo'!$B$7:$M$81,12,FALSE)),"",VLOOKUP($A104,'Základní kolo'!$B$7:$M$81,12,FALSE))</f>
      </c>
    </row>
    <row r="105" spans="1:10" ht="12.75">
      <c r="A105" s="5">
        <v>99</v>
      </c>
      <c r="B105" s="41">
        <f>IF(ISERROR(VLOOKUP($A105,'Základní kolo'!$B$7:$M$81,4,FALSE)),"",VLOOKUP($A105,'Základní kolo'!$B$7:$M$81,4,FALSE))</f>
      </c>
      <c r="C105" s="42">
        <f>IF(ISERROR(VLOOKUP($A105,'Základní kolo'!$B$7:$M$81,5,FALSE)),"",VLOOKUP($A105,'Základní kolo'!$B$7:$M$81,5,FALSE))</f>
      </c>
      <c r="D105" s="43">
        <f>IF(ISERROR(VLOOKUP($A105,'Základní kolo'!$B$7:$M$81,6,FALSE)),"",VLOOKUP($A105,'Základní kolo'!$B$7:$M$81,6,FALSE))</f>
      </c>
      <c r="E105" s="44">
        <f>IF(ISERROR(VLOOKUP($A105,'Základní kolo'!$B$7:$M$81,7,FALSE)),"",VLOOKUP($A105,'Základní kolo'!$B$7:$M$81,7,FALSE))</f>
      </c>
      <c r="F105" s="43">
        <f>IF(ISERROR(VLOOKUP($A105,'Základní kolo'!$B$7:$M$81,8,FALSE)),"",VLOOKUP($A105,'Základní kolo'!$B$7:$M$81,8,FALSE))</f>
      </c>
      <c r="G105" s="44">
        <f>IF(ISERROR(VLOOKUP($A105,'Základní kolo'!$B$7:$M$81,9,FALSE)),"",VLOOKUP($A105,'Základní kolo'!$B$7:$M$81,9,FALSE))</f>
      </c>
      <c r="H105" s="45">
        <f>IF(ISERROR(VLOOKUP($A105,'Základní kolo'!$B$7:$M$81,10,FALSE)),"",VLOOKUP($A105,'Základní kolo'!$B$7:$M$81,10,FALSE))</f>
      </c>
      <c r="I105" s="45">
        <f>IF(ISERROR(VLOOKUP($A105,'Základní kolo'!$B$7:$M$81,11,FALSE)),"",VLOOKUP($A105,'Základní kolo'!$B$7:$M$81,11,FALSE))</f>
      </c>
      <c r="J105" s="46">
        <f>IF(ISERROR(VLOOKUP($A105,'Základní kolo'!$B$7:$M$81,12,FALSE)),"",VLOOKUP($A105,'Základní kolo'!$B$7:$M$81,12,FALSE))</f>
      </c>
    </row>
    <row r="106" spans="1:10" ht="13.5" thickBot="1">
      <c r="A106" s="5">
        <v>100</v>
      </c>
      <c r="B106" s="33">
        <f>IF(ISERROR(VLOOKUP($A106,'Základní kolo'!$B$7:$M$81,4,FALSE)),"",VLOOKUP($A106,'Základní kolo'!$B$7:$M$81,4,FALSE))</f>
      </c>
      <c r="C106" s="34">
        <f>IF(ISERROR(VLOOKUP($A106,'Základní kolo'!$B$7:$M$81,5,FALSE)),"",VLOOKUP($A106,'Základní kolo'!$B$7:$M$81,5,FALSE))</f>
      </c>
      <c r="D106" s="35">
        <f>IF(ISERROR(VLOOKUP($A106,'Základní kolo'!$B$7:$M$81,6,FALSE)),"",VLOOKUP($A106,'Základní kolo'!$B$7:$M$81,6,FALSE))</f>
      </c>
      <c r="E106" s="36">
        <f>IF(ISERROR(VLOOKUP($A106,'Základní kolo'!$B$7:$M$81,7,FALSE)),"",VLOOKUP($A106,'Základní kolo'!$B$7:$M$81,7,FALSE))</f>
      </c>
      <c r="F106" s="35">
        <f>IF(ISERROR(VLOOKUP($A106,'Základní kolo'!$B$7:$M$81,8,FALSE)),"",VLOOKUP($A106,'Základní kolo'!$B$7:$M$81,8,FALSE))</f>
      </c>
      <c r="G106" s="36">
        <f>IF(ISERROR(VLOOKUP($A106,'Základní kolo'!$B$7:$M$81,9,FALSE)),"",VLOOKUP($A106,'Základní kolo'!$B$7:$M$81,9,FALSE))</f>
      </c>
      <c r="H106" s="38">
        <f>IF(ISERROR(VLOOKUP($A106,'Základní kolo'!$B$7:$M$81,10,FALSE)),"",VLOOKUP($A106,'Základní kolo'!$B$7:$M$81,10,FALSE))</f>
      </c>
      <c r="I106" s="38">
        <f>IF(ISERROR(VLOOKUP($A106,'Základní kolo'!$B$7:$M$81,11,FALSE)),"",VLOOKUP($A106,'Základní kolo'!$B$7:$M$81,11,FALSE))</f>
      </c>
      <c r="J106" s="39">
        <f>IF(ISERROR(VLOOKUP($A106,'Základní kolo'!$B$7:$M$81,12,FALSE)),"",VLOOKUP($A106,'Základní kolo'!$B$7:$M$81,12,FALSE))</f>
      </c>
    </row>
  </sheetData>
  <sheetProtection/>
  <mergeCells count="4">
    <mergeCell ref="B1:J1"/>
    <mergeCell ref="B2:J2"/>
    <mergeCell ref="B3:J3"/>
    <mergeCell ref="H5:I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2"/>
  <sheetViews>
    <sheetView zoomScalePageLayoutView="0" workbookViewId="0" topLeftCell="B1">
      <selection activeCell="B1" sqref="B1:J1"/>
    </sheetView>
  </sheetViews>
  <sheetFormatPr defaultColWidth="9.140625" defaultRowHeight="12.75"/>
  <cols>
    <col min="1" max="1" width="9.140625" style="1" hidden="1" customWidth="1"/>
    <col min="2" max="2" width="6.7109375" style="1" customWidth="1"/>
    <col min="3" max="3" width="6.8515625" style="4" customWidth="1"/>
    <col min="4" max="4" width="9.28125" style="1" customWidth="1"/>
    <col min="5" max="5" width="16.28125" style="1" bestFit="1" customWidth="1"/>
    <col min="6" max="6" width="5.00390625" style="1" bestFit="1" customWidth="1"/>
    <col min="7" max="7" width="15.421875" style="1" bestFit="1" customWidth="1"/>
    <col min="8" max="8" width="9.57421875" style="1" customWidth="1"/>
    <col min="9" max="9" width="8.57421875" style="1" customWidth="1"/>
    <col min="10" max="10" width="9.7109375" style="1" customWidth="1"/>
    <col min="11" max="16384" width="9.140625" style="1" customWidth="1"/>
  </cols>
  <sheetData>
    <row r="1" spans="2:10" ht="24">
      <c r="B1" s="97" t="s">
        <v>2</v>
      </c>
      <c r="C1" s="97"/>
      <c r="D1" s="97"/>
      <c r="E1" s="97"/>
      <c r="F1" s="97"/>
      <c r="G1" s="97"/>
      <c r="H1" s="97"/>
      <c r="I1" s="97"/>
      <c r="J1" s="97"/>
    </row>
    <row r="2" spans="2:10" ht="22.5">
      <c r="B2" s="98" t="str">
        <f>'Základní kolo'!E2</f>
        <v>Český pohár 2021 - Pražský pohár</v>
      </c>
      <c r="C2" s="98"/>
      <c r="D2" s="98"/>
      <c r="E2" s="98"/>
      <c r="F2" s="98"/>
      <c r="G2" s="98"/>
      <c r="H2" s="98"/>
      <c r="I2" s="98"/>
      <c r="J2" s="98"/>
    </row>
    <row r="3" spans="2:10" ht="22.5">
      <c r="B3" s="98" t="str">
        <f>'Základní kolo'!E3</f>
        <v>17. 7. 2021 - Praha - Stromovka</v>
      </c>
      <c r="C3" s="98"/>
      <c r="D3" s="98"/>
      <c r="E3" s="98"/>
      <c r="F3" s="98"/>
      <c r="G3" s="98"/>
      <c r="H3" s="98"/>
      <c r="I3" s="98"/>
      <c r="J3" s="98"/>
    </row>
    <row r="4" spans="2:10" s="5" customFormat="1" ht="16.5" customHeight="1" thickBot="1">
      <c r="B4" s="6"/>
      <c r="C4" s="7"/>
      <c r="E4" s="8"/>
      <c r="G4" s="6"/>
      <c r="H4" s="6"/>
      <c r="I4" s="6"/>
      <c r="J4" s="6"/>
    </row>
    <row r="5" spans="2:10" s="5" customFormat="1" ht="13.5" thickBot="1">
      <c r="B5" s="11"/>
      <c r="C5" s="12"/>
      <c r="E5" s="21" t="s">
        <v>33</v>
      </c>
      <c r="F5" s="10"/>
      <c r="G5" s="11"/>
      <c r="H5" s="99"/>
      <c r="I5" s="99"/>
      <c r="J5" s="11"/>
    </row>
    <row r="6" spans="2:10" s="5" customFormat="1" ht="13.5" thickBot="1">
      <c r="B6" s="21" t="s">
        <v>3</v>
      </c>
      <c r="C6" s="23" t="s">
        <v>4</v>
      </c>
      <c r="D6" s="24" t="s">
        <v>9</v>
      </c>
      <c r="E6" s="21" t="s">
        <v>1</v>
      </c>
      <c r="F6" s="24" t="s">
        <v>0</v>
      </c>
      <c r="G6" s="21" t="s">
        <v>5</v>
      </c>
      <c r="H6" s="21" t="s">
        <v>6</v>
      </c>
      <c r="I6" s="21" t="s">
        <v>7</v>
      </c>
      <c r="J6" s="21" t="s">
        <v>8</v>
      </c>
    </row>
    <row r="7" spans="1:10" s="5" customFormat="1" ht="12.75">
      <c r="A7" s="5">
        <v>1</v>
      </c>
      <c r="B7" s="25">
        <f>IF(ISERROR(VLOOKUP($A7,'Základní kolo'!$A$7:$M$81,5,FALSE)),"",VLOOKUP($A7,'Základní kolo'!$A$7:$M$81,5,FALSE))</f>
        <v>1</v>
      </c>
      <c r="C7" s="26">
        <f>IF(ISERROR(VLOOKUP($A7,'Základní kolo'!$A$7:$M$81,6,FALSE)),"",VLOOKUP($A7,'Základní kolo'!$A$7:$M$81,6,FALSE))</f>
        <v>38</v>
      </c>
      <c r="D7" s="27">
        <f>IF(ISERROR(VLOOKUP($A7,'Základní kolo'!$A$7:$M$81,7,FALSE)),"",VLOOKUP($A7,'Základní kolo'!$A$7:$M$81,7,FALSE))</f>
        <v>31571</v>
      </c>
      <c r="E7" s="28" t="str">
        <f>IF(ISERROR(VLOOKUP($A7,'Základní kolo'!$A$7:$M$81,8,FALSE)),"",VLOOKUP($A7,'Základní kolo'!$A$7:$M$81,8,FALSE))</f>
        <v>Loukota Petr</v>
      </c>
      <c r="F7" s="27">
        <f>IF(ISERROR(VLOOKUP($A7,'Základní kolo'!$A$7:$M$81,9,FALSE)),"",VLOOKUP($A7,'Základní kolo'!$A$7:$M$81,9,FALSE))</f>
        <v>2003</v>
      </c>
      <c r="G7" s="28" t="str">
        <f>IF(ISERROR(VLOOKUP($A7,'Základní kolo'!$A$7:$M$81,10,FALSE)),"",VLOOKUP($A7,'Základní kolo'!$A$7:$M$81,10,FALSE))</f>
        <v>Lhenice</v>
      </c>
      <c r="H7" s="30" t="str">
        <f>IF(ISERROR(VLOOKUP($A7,'Základní kolo'!$A$7:$M$81,11,FALSE)),"",VLOOKUP($A7,'Základní kolo'!$A$7:$M$81,11,FALSE))</f>
        <v>NP</v>
      </c>
      <c r="I7" s="30">
        <f>IF(ISERROR(VLOOKUP($A7,'Základní kolo'!$A$7:$M$81,12,FALSE)),"",VLOOKUP($A7,'Základní kolo'!$A$7:$M$81,12,FALSE))</f>
        <v>16.52</v>
      </c>
      <c r="J7" s="31">
        <f>IF(ISERROR(VLOOKUP($A7,'Základní kolo'!$A$7:$M$81,13,FALSE)),"",VLOOKUP($A7,'Základní kolo'!$A$7:$M$81,13,FALSE))</f>
        <v>16.52</v>
      </c>
    </row>
    <row r="8" spans="1:10" s="5" customFormat="1" ht="12.75">
      <c r="A8" s="5">
        <v>2</v>
      </c>
      <c r="B8" s="41">
        <f>IF(ISERROR(VLOOKUP($A8,'Základní kolo'!$A$7:$M$81,5,FALSE)),"",VLOOKUP($A8,'Základní kolo'!$A$7:$M$81,5,FALSE))</f>
        <v>2</v>
      </c>
      <c r="C8" s="42">
        <f>IF(ISERROR(VLOOKUP($A8,'Základní kolo'!$A$7:$M$81,6,FALSE)),"",VLOOKUP($A8,'Základní kolo'!$A$7:$M$81,6,FALSE))</f>
        <v>71</v>
      </c>
      <c r="D8" s="43">
        <f>IF(ISERROR(VLOOKUP($A8,'Základní kolo'!$A$7:$M$81,7,FALSE)),"",VLOOKUP($A8,'Základní kolo'!$A$7:$M$81,7,FALSE))</f>
        <v>48121</v>
      </c>
      <c r="E8" s="44" t="str">
        <f>IF(ISERROR(VLOOKUP($A8,'Základní kolo'!$A$7:$M$81,8,FALSE)),"",VLOOKUP($A8,'Základní kolo'!$A$7:$M$81,8,FALSE))</f>
        <v>Andrée Dominik</v>
      </c>
      <c r="F8" s="43">
        <f>IF(ISERROR(VLOOKUP($A8,'Základní kolo'!$A$7:$M$81,9,FALSE)),"",VLOOKUP($A8,'Základní kolo'!$A$7:$M$81,9,FALSE))</f>
        <v>2003</v>
      </c>
      <c r="G8" s="44" t="str">
        <f>IF(ISERROR(VLOOKUP($A8,'Základní kolo'!$A$7:$M$81,10,FALSE)),"",VLOOKUP($A8,'Základní kolo'!$A$7:$M$81,10,FALSE))</f>
        <v>Kly</v>
      </c>
      <c r="H8" s="45">
        <f>IF(ISERROR(VLOOKUP($A8,'Základní kolo'!$A$7:$M$81,11,FALSE)),"",VLOOKUP($A8,'Základní kolo'!$A$7:$M$81,11,FALSE))</f>
        <v>16.99</v>
      </c>
      <c r="I8" s="45">
        <f>IF(ISERROR(VLOOKUP($A8,'Základní kolo'!$A$7:$M$81,12,FALSE)),"",VLOOKUP($A8,'Základní kolo'!$A$7:$M$81,12,FALSE))</f>
        <v>16.56</v>
      </c>
      <c r="J8" s="46">
        <f>IF(ISERROR(VLOOKUP($A8,'Základní kolo'!$A$7:$M$81,13,FALSE)),"",VLOOKUP($A8,'Základní kolo'!$A$7:$M$81,13,FALSE))</f>
        <v>16.56</v>
      </c>
    </row>
    <row r="9" spans="1:10" s="5" customFormat="1" ht="12.75">
      <c r="A9" s="5">
        <v>3</v>
      </c>
      <c r="B9" s="41">
        <f>IF(ISERROR(VLOOKUP($A9,'Základní kolo'!$A$7:$M$81,5,FALSE)),"",VLOOKUP($A9,'Základní kolo'!$A$7:$M$81,5,FALSE))</f>
        <v>3</v>
      </c>
      <c r="C9" s="42">
        <f>IF(ISERROR(VLOOKUP($A9,'Základní kolo'!$A$7:$M$81,6,FALSE)),"",VLOOKUP($A9,'Základní kolo'!$A$7:$M$81,6,FALSE))</f>
        <v>16</v>
      </c>
      <c r="D9" s="43">
        <f>IF(ISERROR(VLOOKUP($A9,'Základní kolo'!$A$7:$M$81,7,FALSE)),"",VLOOKUP($A9,'Základní kolo'!$A$7:$M$81,7,FALSE))</f>
        <v>28821</v>
      </c>
      <c r="E9" s="44" t="str">
        <f>IF(ISERROR(VLOOKUP($A9,'Základní kolo'!$A$7:$M$81,8,FALSE)),"",VLOOKUP($A9,'Základní kolo'!$A$7:$M$81,8,FALSE))</f>
        <v>Flégr Lukáš</v>
      </c>
      <c r="F9" s="43">
        <f>IF(ISERROR(VLOOKUP($A9,'Základní kolo'!$A$7:$M$81,9,FALSE)),"",VLOOKUP($A9,'Základní kolo'!$A$7:$M$81,9,FALSE))</f>
        <v>2004</v>
      </c>
      <c r="G9" s="44" t="str">
        <f>IF(ISERROR(VLOOKUP($A9,'Základní kolo'!$A$7:$M$81,10,FALSE)),"",VLOOKUP($A9,'Základní kolo'!$A$7:$M$81,10,FALSE))</f>
        <v>Skuteč</v>
      </c>
      <c r="H9" s="45" t="str">
        <f>IF(ISERROR(VLOOKUP($A9,'Základní kolo'!$A$7:$M$81,11,FALSE)),"",VLOOKUP($A9,'Základní kolo'!$A$7:$M$81,11,FALSE))</f>
        <v>NP</v>
      </c>
      <c r="I9" s="45">
        <f>IF(ISERROR(VLOOKUP($A9,'Základní kolo'!$A$7:$M$81,12,FALSE)),"",VLOOKUP($A9,'Základní kolo'!$A$7:$M$81,12,FALSE))</f>
        <v>16.56</v>
      </c>
      <c r="J9" s="46">
        <f>IF(ISERROR(VLOOKUP($A9,'Základní kolo'!$A$7:$M$81,13,FALSE)),"",VLOOKUP($A9,'Základní kolo'!$A$7:$M$81,13,FALSE))</f>
        <v>16.56</v>
      </c>
    </row>
    <row r="10" spans="1:10" s="5" customFormat="1" ht="12.75">
      <c r="A10" s="5">
        <v>4</v>
      </c>
      <c r="B10" s="41">
        <f>IF(ISERROR(VLOOKUP($A10,'Základní kolo'!$A$7:$M$81,5,FALSE)),"",VLOOKUP($A10,'Základní kolo'!$A$7:$M$81,5,FALSE))</f>
        <v>4</v>
      </c>
      <c r="C10" s="42">
        <f>IF(ISERROR(VLOOKUP($A10,'Základní kolo'!$A$7:$M$81,6,FALSE)),"",VLOOKUP($A10,'Základní kolo'!$A$7:$M$81,6,FALSE))</f>
        <v>36</v>
      </c>
      <c r="D10" s="43">
        <f>IF(ISERROR(VLOOKUP($A10,'Základní kolo'!$A$7:$M$81,7,FALSE)),"",VLOOKUP($A10,'Základní kolo'!$A$7:$M$81,7,FALSE))</f>
        <v>28831</v>
      </c>
      <c r="E10" s="44" t="str">
        <f>IF(ISERROR(VLOOKUP($A10,'Základní kolo'!$A$7:$M$81,8,FALSE)),"",VLOOKUP($A10,'Základní kolo'!$A$7:$M$81,8,FALSE))</f>
        <v>Kábele Matěj</v>
      </c>
      <c r="F10" s="43">
        <f>IF(ISERROR(VLOOKUP($A10,'Základní kolo'!$A$7:$M$81,9,FALSE)),"",VLOOKUP($A10,'Základní kolo'!$A$7:$M$81,9,FALSE))</f>
        <v>2004</v>
      </c>
      <c r="G10" s="44" t="str">
        <f>IF(ISERROR(VLOOKUP($A10,'Základní kolo'!$A$7:$M$81,10,FALSE)),"",VLOOKUP($A10,'Základní kolo'!$A$7:$M$81,10,FALSE))</f>
        <v>Skuteč</v>
      </c>
      <c r="H10" s="45">
        <f>IF(ISERROR(VLOOKUP($A10,'Základní kolo'!$A$7:$M$81,11,FALSE)),"",VLOOKUP($A10,'Základní kolo'!$A$7:$M$81,11,FALSE))</f>
        <v>16.75</v>
      </c>
      <c r="I10" s="45" t="str">
        <f>IF(ISERROR(VLOOKUP($A10,'Základní kolo'!$A$7:$M$81,12,FALSE)),"",VLOOKUP($A10,'Základní kolo'!$A$7:$M$81,12,FALSE))</f>
        <v>NP</v>
      </c>
      <c r="J10" s="46">
        <f>IF(ISERROR(VLOOKUP($A10,'Základní kolo'!$A$7:$M$81,13,FALSE)),"",VLOOKUP($A10,'Základní kolo'!$A$7:$M$81,13,FALSE))</f>
        <v>16.75</v>
      </c>
    </row>
    <row r="11" spans="1:10" s="5" customFormat="1" ht="12.75">
      <c r="A11" s="5">
        <v>5</v>
      </c>
      <c r="B11" s="41">
        <f>IF(ISERROR(VLOOKUP($A11,'Základní kolo'!$A$7:$M$81,5,FALSE)),"",VLOOKUP($A11,'Základní kolo'!$A$7:$M$81,5,FALSE))</f>
        <v>5</v>
      </c>
      <c r="C11" s="42">
        <f>IF(ISERROR(VLOOKUP($A11,'Základní kolo'!$A$7:$M$81,6,FALSE)),"",VLOOKUP($A11,'Základní kolo'!$A$7:$M$81,6,FALSE))</f>
        <v>56</v>
      </c>
      <c r="D11" s="43">
        <f>IF(ISERROR(VLOOKUP($A11,'Základní kolo'!$A$7:$M$81,7,FALSE)),"",VLOOKUP($A11,'Základní kolo'!$A$7:$M$81,7,FALSE))</f>
        <v>49341</v>
      </c>
      <c r="E11" s="44" t="str">
        <f>IF(ISERROR(VLOOKUP($A11,'Základní kolo'!$A$7:$M$81,8,FALSE)),"",VLOOKUP($A11,'Základní kolo'!$A$7:$M$81,8,FALSE))</f>
        <v>Svoboda Dominik</v>
      </c>
      <c r="F11" s="43">
        <f>IF(ISERROR(VLOOKUP($A11,'Základní kolo'!$A$7:$M$81,9,FALSE)),"",VLOOKUP($A11,'Základní kolo'!$A$7:$M$81,9,FALSE))</f>
        <v>2003</v>
      </c>
      <c r="G11" s="44" t="str">
        <f>IF(ISERROR(VLOOKUP($A11,'Základní kolo'!$A$7:$M$81,10,FALSE)),"",VLOOKUP($A11,'Základní kolo'!$A$7:$M$81,10,FALSE))</f>
        <v>Nová Role</v>
      </c>
      <c r="H11" s="45">
        <f>IF(ISERROR(VLOOKUP($A11,'Základní kolo'!$A$7:$M$81,11,FALSE)),"",VLOOKUP($A11,'Základní kolo'!$A$7:$M$81,11,FALSE))</f>
        <v>18.11</v>
      </c>
      <c r="I11" s="45">
        <f>IF(ISERROR(VLOOKUP($A11,'Základní kolo'!$A$7:$M$81,12,FALSE)),"",VLOOKUP($A11,'Základní kolo'!$A$7:$M$81,12,FALSE))</f>
        <v>17.01</v>
      </c>
      <c r="J11" s="46">
        <f>IF(ISERROR(VLOOKUP($A11,'Základní kolo'!$A$7:$M$81,13,FALSE)),"",VLOOKUP($A11,'Základní kolo'!$A$7:$M$81,13,FALSE))</f>
        <v>17.01</v>
      </c>
    </row>
    <row r="12" spans="1:10" s="5" customFormat="1" ht="12.75">
      <c r="A12" s="5">
        <v>6</v>
      </c>
      <c r="B12" s="41">
        <f>IF(ISERROR(VLOOKUP($A12,'Základní kolo'!$A$7:$M$81,5,FALSE)),"",VLOOKUP($A12,'Základní kolo'!$A$7:$M$81,5,FALSE))</f>
        <v>6</v>
      </c>
      <c r="C12" s="42">
        <f>IF(ISERROR(VLOOKUP($A12,'Základní kolo'!$A$7:$M$81,6,FALSE)),"",VLOOKUP($A12,'Základní kolo'!$A$7:$M$81,6,FALSE))</f>
        <v>29</v>
      </c>
      <c r="D12" s="43">
        <f>IF(ISERROR(VLOOKUP($A12,'Základní kolo'!$A$7:$M$81,7,FALSE)),"",VLOOKUP($A12,'Základní kolo'!$A$7:$M$81,7,FALSE))</f>
        <v>31761</v>
      </c>
      <c r="E12" s="44" t="str">
        <f>IF(ISERROR(VLOOKUP($A12,'Základní kolo'!$A$7:$M$81,8,FALSE)),"",VLOOKUP($A12,'Základní kolo'!$A$7:$M$81,8,FALSE))</f>
        <v>Štinčík Tomáš</v>
      </c>
      <c r="F12" s="43">
        <f>IF(ISERROR(VLOOKUP($A12,'Základní kolo'!$A$7:$M$81,9,FALSE)),"",VLOOKUP($A12,'Základní kolo'!$A$7:$M$81,9,FALSE))</f>
        <v>2004</v>
      </c>
      <c r="G12" s="44" t="str">
        <f>IF(ISERROR(VLOOKUP($A12,'Základní kolo'!$A$7:$M$81,10,FALSE)),"",VLOOKUP($A12,'Základní kolo'!$A$7:$M$81,10,FALSE))</f>
        <v>Svit</v>
      </c>
      <c r="H12" s="45" t="str">
        <f>IF(ISERROR(VLOOKUP($A12,'Základní kolo'!$A$7:$M$81,11,FALSE)),"",VLOOKUP($A12,'Základní kolo'!$A$7:$M$81,11,FALSE))</f>
        <v>NP</v>
      </c>
      <c r="I12" s="45">
        <f>IF(ISERROR(VLOOKUP($A12,'Základní kolo'!$A$7:$M$81,12,FALSE)),"",VLOOKUP($A12,'Základní kolo'!$A$7:$M$81,12,FALSE))</f>
        <v>17.06</v>
      </c>
      <c r="J12" s="46">
        <f>IF(ISERROR(VLOOKUP($A12,'Základní kolo'!$A$7:$M$81,13,FALSE)),"",VLOOKUP($A12,'Základní kolo'!$A$7:$M$81,13,FALSE))</f>
        <v>17.06</v>
      </c>
    </row>
    <row r="13" spans="1:10" s="5" customFormat="1" ht="12.75">
      <c r="A13" s="5">
        <v>7</v>
      </c>
      <c r="B13" s="41">
        <f>IF(ISERROR(VLOOKUP($A13,'Základní kolo'!$A$7:$M$81,5,FALSE)),"",VLOOKUP($A13,'Základní kolo'!$A$7:$M$81,5,FALSE))</f>
        <v>7</v>
      </c>
      <c r="C13" s="42">
        <f>IF(ISERROR(VLOOKUP($A13,'Základní kolo'!$A$7:$M$81,6,FALSE)),"",VLOOKUP($A13,'Základní kolo'!$A$7:$M$81,6,FALSE))</f>
        <v>3</v>
      </c>
      <c r="D13" s="43">
        <f>IF(ISERROR(VLOOKUP($A13,'Základní kolo'!$A$7:$M$81,7,FALSE)),"",VLOOKUP($A13,'Základní kolo'!$A$7:$M$81,7,FALSE))</f>
        <v>55321</v>
      </c>
      <c r="E13" s="44" t="str">
        <f>IF(ISERROR(VLOOKUP($A13,'Základní kolo'!$A$7:$M$81,8,FALSE)),"",VLOOKUP($A13,'Základní kolo'!$A$7:$M$81,8,FALSE))</f>
        <v>Michalski Jakub</v>
      </c>
      <c r="F13" s="43">
        <f>IF(ISERROR(VLOOKUP($A13,'Základní kolo'!$A$7:$M$81,9,FALSE)),"",VLOOKUP($A13,'Základní kolo'!$A$7:$M$81,9,FALSE))</f>
        <v>2003</v>
      </c>
      <c r="G13" s="44" t="str">
        <f>IF(ISERROR(VLOOKUP($A13,'Základní kolo'!$A$7:$M$81,10,FALSE)),"",VLOOKUP($A13,'Základní kolo'!$A$7:$M$81,10,FALSE))</f>
        <v>Karviná-Hranice</v>
      </c>
      <c r="H13" s="45">
        <f>IF(ISERROR(VLOOKUP($A13,'Základní kolo'!$A$7:$M$81,11,FALSE)),"",VLOOKUP($A13,'Základní kolo'!$A$7:$M$81,11,FALSE))</f>
        <v>17.12</v>
      </c>
      <c r="I13" s="45" t="str">
        <f>IF(ISERROR(VLOOKUP($A13,'Základní kolo'!$A$7:$M$81,12,FALSE)),"",VLOOKUP($A13,'Základní kolo'!$A$7:$M$81,12,FALSE))</f>
        <v>NP</v>
      </c>
      <c r="J13" s="46">
        <f>IF(ISERROR(VLOOKUP($A13,'Základní kolo'!$A$7:$M$81,13,FALSE)),"",VLOOKUP($A13,'Základní kolo'!$A$7:$M$81,13,FALSE))</f>
        <v>17.12</v>
      </c>
    </row>
    <row r="14" spans="1:10" s="5" customFormat="1" ht="12.75">
      <c r="A14" s="5">
        <v>8</v>
      </c>
      <c r="B14" s="41">
        <f>IF(ISERROR(VLOOKUP($A14,'Základní kolo'!$A$7:$M$81,5,FALSE)),"",VLOOKUP($A14,'Základní kolo'!$A$7:$M$81,5,FALSE))</f>
        <v>8</v>
      </c>
      <c r="C14" s="42">
        <f>IF(ISERROR(VLOOKUP($A14,'Základní kolo'!$A$7:$M$81,6,FALSE)),"",VLOOKUP($A14,'Základní kolo'!$A$7:$M$81,6,FALSE))</f>
        <v>67</v>
      </c>
      <c r="D14" s="43">
        <f>IF(ISERROR(VLOOKUP($A14,'Základní kolo'!$A$7:$M$81,7,FALSE)),"",VLOOKUP($A14,'Základní kolo'!$A$7:$M$81,7,FALSE))</f>
        <v>57911</v>
      </c>
      <c r="E14" s="44" t="str">
        <f>IF(ISERROR(VLOOKUP($A14,'Základní kolo'!$A$7:$M$81,8,FALSE)),"",VLOOKUP($A14,'Základní kolo'!$A$7:$M$81,8,FALSE))</f>
        <v>Fučík Bořivoj</v>
      </c>
      <c r="F14" s="43">
        <f>IF(ISERROR(VLOOKUP($A14,'Základní kolo'!$A$7:$M$81,9,FALSE)),"",VLOOKUP($A14,'Základní kolo'!$A$7:$M$81,9,FALSE))</f>
        <v>2004</v>
      </c>
      <c r="G14" s="44" t="str">
        <f>IF(ISERROR(VLOOKUP($A14,'Základní kolo'!$A$7:$M$81,10,FALSE)),"",VLOOKUP($A14,'Základní kolo'!$A$7:$M$81,10,FALSE))</f>
        <v>Markvartice</v>
      </c>
      <c r="H14" s="45">
        <f>IF(ISERROR(VLOOKUP($A14,'Základní kolo'!$A$7:$M$81,11,FALSE)),"",VLOOKUP($A14,'Základní kolo'!$A$7:$M$81,11,FALSE))</f>
        <v>17.73</v>
      </c>
      <c r="I14" s="45">
        <f>IF(ISERROR(VLOOKUP($A14,'Základní kolo'!$A$7:$M$81,12,FALSE)),"",VLOOKUP($A14,'Základní kolo'!$A$7:$M$81,12,FALSE))</f>
        <v>17.54</v>
      </c>
      <c r="J14" s="46">
        <f>IF(ISERROR(VLOOKUP($A14,'Základní kolo'!$A$7:$M$81,13,FALSE)),"",VLOOKUP($A14,'Základní kolo'!$A$7:$M$81,13,FALSE))</f>
        <v>17.54</v>
      </c>
    </row>
    <row r="15" spans="1:10" s="5" customFormat="1" ht="12.75">
      <c r="A15" s="5">
        <v>9</v>
      </c>
      <c r="B15" s="41">
        <f>IF(ISERROR(VLOOKUP($A15,'Základní kolo'!$A$7:$M$81,5,FALSE)),"",VLOOKUP($A15,'Základní kolo'!$A$7:$M$81,5,FALSE))</f>
        <v>9</v>
      </c>
      <c r="C15" s="42">
        <f>IF(ISERROR(VLOOKUP($A15,'Základní kolo'!$A$7:$M$81,6,FALSE)),"",VLOOKUP($A15,'Základní kolo'!$A$7:$M$81,6,FALSE))</f>
        <v>4</v>
      </c>
      <c r="D15" s="43">
        <f>IF(ISERROR(VLOOKUP($A15,'Základní kolo'!$A$7:$M$81,7,FALSE)),"",VLOOKUP($A15,'Základní kolo'!$A$7:$M$81,7,FALSE))</f>
        <v>36011</v>
      </c>
      <c r="E15" s="44" t="str">
        <f>IF(ISERROR(VLOOKUP($A15,'Základní kolo'!$A$7:$M$81,8,FALSE)),"",VLOOKUP($A15,'Základní kolo'!$A$7:$M$81,8,FALSE))</f>
        <v>Sibera Radek</v>
      </c>
      <c r="F15" s="43">
        <f>IF(ISERROR(VLOOKUP($A15,'Základní kolo'!$A$7:$M$81,9,FALSE)),"",VLOOKUP($A15,'Základní kolo'!$A$7:$M$81,9,FALSE))</f>
        <v>2003</v>
      </c>
      <c r="G15" s="44" t="str">
        <f>IF(ISERROR(VLOOKUP($A15,'Základní kolo'!$A$7:$M$81,10,FALSE)),"",VLOOKUP($A15,'Základní kolo'!$A$7:$M$81,10,FALSE))</f>
        <v>Křešice</v>
      </c>
      <c r="H15" s="45">
        <f>IF(ISERROR(VLOOKUP($A15,'Základní kolo'!$A$7:$M$81,11,FALSE)),"",VLOOKUP($A15,'Základní kolo'!$A$7:$M$81,11,FALSE))</f>
        <v>17.63</v>
      </c>
      <c r="I15" s="45" t="str">
        <f>IF(ISERROR(VLOOKUP($A15,'Základní kolo'!$A$7:$M$81,12,FALSE)),"",VLOOKUP($A15,'Základní kolo'!$A$7:$M$81,12,FALSE))</f>
        <v>NP</v>
      </c>
      <c r="J15" s="46">
        <f>IF(ISERROR(VLOOKUP($A15,'Základní kolo'!$A$7:$M$81,13,FALSE)),"",VLOOKUP($A15,'Základní kolo'!$A$7:$M$81,13,FALSE))</f>
        <v>17.63</v>
      </c>
    </row>
    <row r="16" spans="1:10" s="5" customFormat="1" ht="12.75">
      <c r="A16" s="5">
        <v>10</v>
      </c>
      <c r="B16" s="41">
        <f>IF(ISERROR(VLOOKUP($A16,'Základní kolo'!$A$7:$M$81,5,FALSE)),"",VLOOKUP($A16,'Základní kolo'!$A$7:$M$81,5,FALSE))</f>
        <v>10</v>
      </c>
      <c r="C16" s="42">
        <f>IF(ISERROR(VLOOKUP($A16,'Základní kolo'!$A$7:$M$81,6,FALSE)),"",VLOOKUP($A16,'Základní kolo'!$A$7:$M$81,6,FALSE))</f>
        <v>69</v>
      </c>
      <c r="D16" s="43">
        <f>IF(ISERROR(VLOOKUP($A16,'Základní kolo'!$A$7:$M$81,7,FALSE)),"",VLOOKUP($A16,'Základní kolo'!$A$7:$M$81,7,FALSE))</f>
        <v>52301</v>
      </c>
      <c r="E16" s="44" t="str">
        <f>IF(ISERROR(VLOOKUP($A16,'Základní kolo'!$A$7:$M$81,8,FALSE)),"",VLOOKUP($A16,'Základní kolo'!$A$7:$M$81,8,FALSE))</f>
        <v>Pšenička David</v>
      </c>
      <c r="F16" s="43">
        <f>IF(ISERROR(VLOOKUP($A16,'Základní kolo'!$A$7:$M$81,9,FALSE)),"",VLOOKUP($A16,'Základní kolo'!$A$7:$M$81,9,FALSE))</f>
        <v>2003</v>
      </c>
      <c r="G16" s="44" t="str">
        <f>IF(ISERROR(VLOOKUP($A16,'Základní kolo'!$A$7:$M$81,10,FALSE)),"",VLOOKUP($A16,'Základní kolo'!$A$7:$M$81,10,FALSE))</f>
        <v>Sestrouň</v>
      </c>
      <c r="H16" s="45">
        <f>IF(ISERROR(VLOOKUP($A16,'Základní kolo'!$A$7:$M$81,11,FALSE)),"",VLOOKUP($A16,'Základní kolo'!$A$7:$M$81,11,FALSE))</f>
        <v>18.64</v>
      </c>
      <c r="I16" s="45">
        <f>IF(ISERROR(VLOOKUP($A16,'Základní kolo'!$A$7:$M$81,12,FALSE)),"",VLOOKUP($A16,'Základní kolo'!$A$7:$M$81,12,FALSE))</f>
        <v>17.88</v>
      </c>
      <c r="J16" s="46">
        <f>IF(ISERROR(VLOOKUP($A16,'Základní kolo'!$A$7:$M$81,13,FALSE)),"",VLOOKUP($A16,'Základní kolo'!$A$7:$M$81,13,FALSE))</f>
        <v>17.88</v>
      </c>
    </row>
    <row r="17" spans="1:10" s="5" customFormat="1" ht="12.75">
      <c r="A17" s="5">
        <v>11</v>
      </c>
      <c r="B17" s="41">
        <f>IF(ISERROR(VLOOKUP($A17,'Základní kolo'!$A$7:$M$81,5,FALSE)),"",VLOOKUP($A17,'Základní kolo'!$A$7:$M$81,5,FALSE))</f>
        <v>11</v>
      </c>
      <c r="C17" s="42">
        <f>IF(ISERROR(VLOOKUP($A17,'Základní kolo'!$A$7:$M$81,6,FALSE)),"",VLOOKUP($A17,'Základní kolo'!$A$7:$M$81,6,FALSE))</f>
        <v>70</v>
      </c>
      <c r="D17" s="43">
        <f>IF(ISERROR(VLOOKUP($A17,'Základní kolo'!$A$7:$M$81,7,FALSE)),"",VLOOKUP($A17,'Základní kolo'!$A$7:$M$81,7,FALSE))</f>
        <v>56501</v>
      </c>
      <c r="E17" s="44" t="str">
        <f>IF(ISERROR(VLOOKUP($A17,'Základní kolo'!$A$7:$M$81,8,FALSE)),"",VLOOKUP($A17,'Základní kolo'!$A$7:$M$81,8,FALSE))</f>
        <v>Drnek David</v>
      </c>
      <c r="F17" s="43">
        <f>IF(ISERROR(VLOOKUP($A17,'Základní kolo'!$A$7:$M$81,9,FALSE)),"",VLOOKUP($A17,'Základní kolo'!$A$7:$M$81,9,FALSE))</f>
        <v>2004</v>
      </c>
      <c r="G17" s="44" t="str">
        <f>IF(ISERROR(VLOOKUP($A17,'Základní kolo'!$A$7:$M$81,10,FALSE)),"",VLOOKUP($A17,'Základní kolo'!$A$7:$M$81,10,FALSE))</f>
        <v>Letkov</v>
      </c>
      <c r="H17" s="45">
        <f>IF(ISERROR(VLOOKUP($A17,'Základní kolo'!$A$7:$M$81,11,FALSE)),"",VLOOKUP($A17,'Základní kolo'!$A$7:$M$81,11,FALSE))</f>
        <v>18.11</v>
      </c>
      <c r="I17" s="45">
        <f>IF(ISERROR(VLOOKUP($A17,'Základní kolo'!$A$7:$M$81,12,FALSE)),"",VLOOKUP($A17,'Základní kolo'!$A$7:$M$81,12,FALSE))</f>
        <v>17.94</v>
      </c>
      <c r="J17" s="46">
        <f>IF(ISERROR(VLOOKUP($A17,'Základní kolo'!$A$7:$M$81,13,FALSE)),"",VLOOKUP($A17,'Základní kolo'!$A$7:$M$81,13,FALSE))</f>
        <v>17.94</v>
      </c>
    </row>
    <row r="18" spans="1:10" s="5" customFormat="1" ht="12.75">
      <c r="A18" s="5">
        <v>12</v>
      </c>
      <c r="B18" s="41">
        <f>IF(ISERROR(VLOOKUP($A18,'Základní kolo'!$A$7:$M$81,5,FALSE)),"",VLOOKUP($A18,'Základní kolo'!$A$7:$M$81,5,FALSE))</f>
        <v>12</v>
      </c>
      <c r="C18" s="42">
        <f>IF(ISERROR(VLOOKUP($A18,'Základní kolo'!$A$7:$M$81,6,FALSE)),"",VLOOKUP($A18,'Základní kolo'!$A$7:$M$81,6,FALSE))</f>
        <v>72</v>
      </c>
      <c r="D18" s="43">
        <f>IF(ISERROR(VLOOKUP($A18,'Základní kolo'!$A$7:$M$81,7,FALSE)),"",VLOOKUP($A18,'Základní kolo'!$A$7:$M$81,7,FALSE))</f>
        <v>52391</v>
      </c>
      <c r="E18" s="44" t="str">
        <f>IF(ISERROR(VLOOKUP($A18,'Základní kolo'!$A$7:$M$81,8,FALSE)),"",VLOOKUP($A18,'Základní kolo'!$A$7:$M$81,8,FALSE))</f>
        <v>Rubeš Adam</v>
      </c>
      <c r="F18" s="43">
        <f>IF(ISERROR(VLOOKUP($A18,'Základní kolo'!$A$7:$M$81,9,FALSE)),"",VLOOKUP($A18,'Základní kolo'!$A$7:$M$81,9,FALSE))</f>
        <v>2003</v>
      </c>
      <c r="G18" s="44" t="str">
        <f>IF(ISERROR(VLOOKUP($A18,'Základní kolo'!$A$7:$M$81,10,FALSE)),"",VLOOKUP($A18,'Základní kolo'!$A$7:$M$81,10,FALSE))</f>
        <v>Křížkový Újezdec</v>
      </c>
      <c r="H18" s="45">
        <f>IF(ISERROR(VLOOKUP($A18,'Základní kolo'!$A$7:$M$81,11,FALSE)),"",VLOOKUP($A18,'Základní kolo'!$A$7:$M$81,11,FALSE))</f>
        <v>17.97</v>
      </c>
      <c r="I18" s="45">
        <f>IF(ISERROR(VLOOKUP($A18,'Základní kolo'!$A$7:$M$81,12,FALSE)),"",VLOOKUP($A18,'Základní kolo'!$A$7:$M$81,12,FALSE))</f>
        <v>26.12</v>
      </c>
      <c r="J18" s="46">
        <f>IF(ISERROR(VLOOKUP($A18,'Základní kolo'!$A$7:$M$81,13,FALSE)),"",VLOOKUP($A18,'Základní kolo'!$A$7:$M$81,13,FALSE))</f>
        <v>17.97</v>
      </c>
    </row>
    <row r="19" spans="1:10" s="5" customFormat="1" ht="12.75">
      <c r="A19" s="5">
        <v>13</v>
      </c>
      <c r="B19" s="41">
        <f>IF(ISERROR(VLOOKUP($A19,'Základní kolo'!$A$7:$M$81,5,FALSE)),"",VLOOKUP($A19,'Základní kolo'!$A$7:$M$81,5,FALSE))</f>
        <v>13</v>
      </c>
      <c r="C19" s="42">
        <f>IF(ISERROR(VLOOKUP($A19,'Základní kolo'!$A$7:$M$81,6,FALSE)),"",VLOOKUP($A19,'Základní kolo'!$A$7:$M$81,6,FALSE))</f>
        <v>18</v>
      </c>
      <c r="D19" s="43">
        <f>IF(ISERROR(VLOOKUP($A19,'Základní kolo'!$A$7:$M$81,7,FALSE)),"",VLOOKUP($A19,'Základní kolo'!$A$7:$M$81,7,FALSE))</f>
        <v>61631</v>
      </c>
      <c r="E19" s="44" t="str">
        <f>IF(ISERROR(VLOOKUP($A19,'Základní kolo'!$A$7:$M$81,8,FALSE)),"",VLOOKUP($A19,'Základní kolo'!$A$7:$M$81,8,FALSE))</f>
        <v>Šourek Martin</v>
      </c>
      <c r="F19" s="43">
        <f>IF(ISERROR(VLOOKUP($A19,'Základní kolo'!$A$7:$M$81,9,FALSE)),"",VLOOKUP($A19,'Základní kolo'!$A$7:$M$81,9,FALSE))</f>
        <v>2004</v>
      </c>
      <c r="G19" s="44" t="str">
        <f>IF(ISERROR(VLOOKUP($A19,'Základní kolo'!$A$7:$M$81,10,FALSE)),"",VLOOKUP($A19,'Základní kolo'!$A$7:$M$81,10,FALSE))</f>
        <v>Struhařov</v>
      </c>
      <c r="H19" s="45">
        <f>IF(ISERROR(VLOOKUP($A19,'Základní kolo'!$A$7:$M$81,11,FALSE)),"",VLOOKUP($A19,'Základní kolo'!$A$7:$M$81,11,FALSE))</f>
        <v>20.67</v>
      </c>
      <c r="I19" s="45">
        <f>IF(ISERROR(VLOOKUP($A19,'Základní kolo'!$A$7:$M$81,12,FALSE)),"",VLOOKUP($A19,'Základní kolo'!$A$7:$M$81,12,FALSE))</f>
        <v>18.08</v>
      </c>
      <c r="J19" s="46">
        <f>IF(ISERROR(VLOOKUP($A19,'Základní kolo'!$A$7:$M$81,13,FALSE)),"",VLOOKUP($A19,'Základní kolo'!$A$7:$M$81,13,FALSE))</f>
        <v>18.08</v>
      </c>
    </row>
    <row r="20" spans="1:10" s="5" customFormat="1" ht="12.75">
      <c r="A20" s="5">
        <v>14</v>
      </c>
      <c r="B20" s="41">
        <f>IF(ISERROR(VLOOKUP($A20,'Základní kolo'!$A$7:$M$81,5,FALSE)),"",VLOOKUP($A20,'Základní kolo'!$A$7:$M$81,5,FALSE))</f>
        <v>14</v>
      </c>
      <c r="C20" s="42">
        <f>IF(ISERROR(VLOOKUP($A20,'Základní kolo'!$A$7:$M$81,6,FALSE)),"",VLOOKUP($A20,'Základní kolo'!$A$7:$M$81,6,FALSE))</f>
        <v>17</v>
      </c>
      <c r="D20" s="43">
        <f>IF(ISERROR(VLOOKUP($A20,'Základní kolo'!$A$7:$M$81,7,FALSE)),"",VLOOKUP($A20,'Základní kolo'!$A$7:$M$81,7,FALSE))</f>
        <v>31121</v>
      </c>
      <c r="E20" s="44" t="str">
        <f>IF(ISERROR(VLOOKUP($A20,'Základní kolo'!$A$7:$M$81,8,FALSE)),"",VLOOKUP($A20,'Základní kolo'!$A$7:$M$81,8,FALSE))</f>
        <v>Hospodka Vojtěch</v>
      </c>
      <c r="F20" s="43">
        <f>IF(ISERROR(VLOOKUP($A20,'Základní kolo'!$A$7:$M$81,9,FALSE)),"",VLOOKUP($A20,'Základní kolo'!$A$7:$M$81,9,FALSE))</f>
        <v>2003</v>
      </c>
      <c r="G20" s="44" t="str">
        <f>IF(ISERROR(VLOOKUP($A20,'Základní kolo'!$A$7:$M$81,10,FALSE)),"",VLOOKUP($A20,'Základní kolo'!$A$7:$M$81,10,FALSE))</f>
        <v>Praha-Letňany</v>
      </c>
      <c r="H20" s="45">
        <f>IF(ISERROR(VLOOKUP($A20,'Základní kolo'!$A$7:$M$81,11,FALSE)),"",VLOOKUP($A20,'Základní kolo'!$A$7:$M$81,11,FALSE))</f>
        <v>18.29</v>
      </c>
      <c r="I20" s="45">
        <f>IF(ISERROR(VLOOKUP($A20,'Základní kolo'!$A$7:$M$81,12,FALSE)),"",VLOOKUP($A20,'Základní kolo'!$A$7:$M$81,12,FALSE))</f>
        <v>22.73</v>
      </c>
      <c r="J20" s="46">
        <f>IF(ISERROR(VLOOKUP($A20,'Základní kolo'!$A$7:$M$81,13,FALSE)),"",VLOOKUP($A20,'Základní kolo'!$A$7:$M$81,13,FALSE))</f>
        <v>18.29</v>
      </c>
    </row>
    <row r="21" spans="1:10" s="5" customFormat="1" ht="12.75">
      <c r="A21" s="5">
        <v>15</v>
      </c>
      <c r="B21" s="41">
        <f>IF(ISERROR(VLOOKUP($A21,'Základní kolo'!$A$7:$M$81,5,FALSE)),"",VLOOKUP($A21,'Základní kolo'!$A$7:$M$81,5,FALSE))</f>
        <v>15</v>
      </c>
      <c r="C21" s="42">
        <f>IF(ISERROR(VLOOKUP($A21,'Základní kolo'!$A$7:$M$81,6,FALSE)),"",VLOOKUP($A21,'Základní kolo'!$A$7:$M$81,6,FALSE))</f>
        <v>15</v>
      </c>
      <c r="D21" s="43">
        <f>IF(ISERROR(VLOOKUP($A21,'Základní kolo'!$A$7:$M$81,7,FALSE)),"",VLOOKUP($A21,'Základní kolo'!$A$7:$M$81,7,FALSE))</f>
        <v>52271</v>
      </c>
      <c r="E21" s="44" t="str">
        <f>IF(ISERROR(VLOOKUP($A21,'Základní kolo'!$A$7:$M$81,8,FALSE)),"",VLOOKUP($A21,'Základní kolo'!$A$7:$M$81,8,FALSE))</f>
        <v>Pírek Filip</v>
      </c>
      <c r="F21" s="43">
        <f>IF(ISERROR(VLOOKUP($A21,'Základní kolo'!$A$7:$M$81,9,FALSE)),"",VLOOKUP($A21,'Základní kolo'!$A$7:$M$81,9,FALSE))</f>
        <v>2004</v>
      </c>
      <c r="G21" s="44" t="str">
        <f>IF(ISERROR(VLOOKUP($A21,'Základní kolo'!$A$7:$M$81,10,FALSE)),"",VLOOKUP($A21,'Základní kolo'!$A$7:$M$81,10,FALSE))</f>
        <v>Býškovice</v>
      </c>
      <c r="H21" s="45">
        <f>IF(ISERROR(VLOOKUP($A21,'Základní kolo'!$A$7:$M$81,11,FALSE)),"",VLOOKUP($A21,'Základní kolo'!$A$7:$M$81,11,FALSE))</f>
        <v>19.33</v>
      </c>
      <c r="I21" s="45">
        <f>IF(ISERROR(VLOOKUP($A21,'Základní kolo'!$A$7:$M$81,12,FALSE)),"",VLOOKUP($A21,'Základní kolo'!$A$7:$M$81,12,FALSE))</f>
        <v>18.38</v>
      </c>
      <c r="J21" s="46">
        <f>IF(ISERROR(VLOOKUP($A21,'Základní kolo'!$A$7:$M$81,13,FALSE)),"",VLOOKUP($A21,'Základní kolo'!$A$7:$M$81,13,FALSE))</f>
        <v>18.38</v>
      </c>
    </row>
    <row r="22" spans="1:10" s="5" customFormat="1" ht="12.75">
      <c r="A22" s="5">
        <v>16</v>
      </c>
      <c r="B22" s="41">
        <f>IF(ISERROR(VLOOKUP($A22,'Základní kolo'!$A$7:$M$81,5,FALSE)),"",VLOOKUP($A22,'Základní kolo'!$A$7:$M$81,5,FALSE))</f>
        <v>16</v>
      </c>
      <c r="C22" s="42">
        <f>IF(ISERROR(VLOOKUP($A22,'Základní kolo'!$A$7:$M$81,6,FALSE)),"",VLOOKUP($A22,'Základní kolo'!$A$7:$M$81,6,FALSE))</f>
        <v>35</v>
      </c>
      <c r="D22" s="43">
        <f>IF(ISERROR(VLOOKUP($A22,'Základní kolo'!$A$7:$M$81,7,FALSE)),"",VLOOKUP($A22,'Základní kolo'!$A$7:$M$81,7,FALSE))</f>
        <v>49721</v>
      </c>
      <c r="E22" s="44" t="str">
        <f>IF(ISERROR(VLOOKUP($A22,'Základní kolo'!$A$7:$M$81,8,FALSE)),"",VLOOKUP($A22,'Základní kolo'!$A$7:$M$81,8,FALSE))</f>
        <v>Mikulík Jakub</v>
      </c>
      <c r="F22" s="43">
        <f>IF(ISERROR(VLOOKUP($A22,'Základní kolo'!$A$7:$M$81,9,FALSE)),"",VLOOKUP($A22,'Základní kolo'!$A$7:$M$81,9,FALSE))</f>
        <v>2004</v>
      </c>
      <c r="G22" s="44" t="str">
        <f>IF(ISERROR(VLOOKUP($A22,'Základní kolo'!$A$7:$M$81,10,FALSE)),"",VLOOKUP($A22,'Základní kolo'!$A$7:$M$81,10,FALSE))</f>
        <v>Býškovice</v>
      </c>
      <c r="H22" s="45" t="str">
        <f>IF(ISERROR(VLOOKUP($A22,'Základní kolo'!$A$7:$M$81,11,FALSE)),"",VLOOKUP($A22,'Základní kolo'!$A$7:$M$81,11,FALSE))</f>
        <v>NP</v>
      </c>
      <c r="I22" s="45">
        <f>IF(ISERROR(VLOOKUP($A22,'Základní kolo'!$A$7:$M$81,12,FALSE)),"",VLOOKUP($A22,'Základní kolo'!$A$7:$M$81,12,FALSE))</f>
        <v>18.43</v>
      </c>
      <c r="J22" s="46">
        <f>IF(ISERROR(VLOOKUP($A22,'Základní kolo'!$A$7:$M$81,13,FALSE)),"",VLOOKUP($A22,'Základní kolo'!$A$7:$M$81,13,FALSE))</f>
        <v>18.43</v>
      </c>
    </row>
    <row r="23" spans="1:10" s="5" customFormat="1" ht="12.75">
      <c r="A23" s="5">
        <v>17</v>
      </c>
      <c r="B23" s="41">
        <f>IF(ISERROR(VLOOKUP($A23,'Základní kolo'!$A$7:$M$81,5,FALSE)),"",VLOOKUP($A23,'Základní kolo'!$A$7:$M$81,5,FALSE))</f>
        <v>16</v>
      </c>
      <c r="C23" s="42">
        <f>IF(ISERROR(VLOOKUP($A23,'Základní kolo'!$A$7:$M$81,6,FALSE)),"",VLOOKUP($A23,'Základní kolo'!$A$7:$M$81,6,FALSE))</f>
        <v>45</v>
      </c>
      <c r="D23" s="43">
        <f>IF(ISERROR(VLOOKUP($A23,'Základní kolo'!$A$7:$M$81,7,FALSE)),"",VLOOKUP($A23,'Základní kolo'!$A$7:$M$81,7,FALSE))</f>
        <v>42741</v>
      </c>
      <c r="E23" s="44" t="str">
        <f>IF(ISERROR(VLOOKUP($A23,'Základní kolo'!$A$7:$M$81,8,FALSE)),"",VLOOKUP($A23,'Základní kolo'!$A$7:$M$81,8,FALSE))</f>
        <v>Fojt Patrik</v>
      </c>
      <c r="F23" s="43">
        <f>IF(ISERROR(VLOOKUP($A23,'Základní kolo'!$A$7:$M$81,9,FALSE)),"",VLOOKUP($A23,'Základní kolo'!$A$7:$M$81,9,FALSE))</f>
        <v>2003</v>
      </c>
      <c r="G23" s="44" t="str">
        <f>IF(ISERROR(VLOOKUP($A23,'Základní kolo'!$A$7:$M$81,10,FALSE)),"",VLOOKUP($A23,'Základní kolo'!$A$7:$M$81,10,FALSE))</f>
        <v>Bořitov</v>
      </c>
      <c r="H23" s="45">
        <f>IF(ISERROR(VLOOKUP($A23,'Základní kolo'!$A$7:$M$81,11,FALSE)),"",VLOOKUP($A23,'Základní kolo'!$A$7:$M$81,11,FALSE))</f>
        <v>18.43</v>
      </c>
      <c r="I23" s="45" t="str">
        <f>IF(ISERROR(VLOOKUP($A23,'Základní kolo'!$A$7:$M$81,12,FALSE)),"",VLOOKUP($A23,'Základní kolo'!$A$7:$M$81,12,FALSE))</f>
        <v>NP</v>
      </c>
      <c r="J23" s="46">
        <f>IF(ISERROR(VLOOKUP($A23,'Základní kolo'!$A$7:$M$81,13,FALSE)),"",VLOOKUP($A23,'Základní kolo'!$A$7:$M$81,13,FALSE))</f>
        <v>18.43</v>
      </c>
    </row>
    <row r="24" spans="1:10" s="5" customFormat="1" ht="12.75">
      <c r="A24" s="5">
        <v>18</v>
      </c>
      <c r="B24" s="41">
        <f>IF(ISERROR(VLOOKUP($A24,'Základní kolo'!$A$7:$M$81,5,FALSE)),"",VLOOKUP($A24,'Základní kolo'!$A$7:$M$81,5,FALSE))</f>
        <v>18</v>
      </c>
      <c r="C24" s="42">
        <f>IF(ISERROR(VLOOKUP($A24,'Základní kolo'!$A$7:$M$81,6,FALSE)),"",VLOOKUP($A24,'Základní kolo'!$A$7:$M$81,6,FALSE))</f>
        <v>22</v>
      </c>
      <c r="D24" s="43">
        <f>IF(ISERROR(VLOOKUP($A24,'Základní kolo'!$A$7:$M$81,7,FALSE)),"",VLOOKUP($A24,'Základní kolo'!$A$7:$M$81,7,FALSE))</f>
        <v>59091</v>
      </c>
      <c r="E24" s="44" t="str">
        <f>IF(ISERROR(VLOOKUP($A24,'Základní kolo'!$A$7:$M$81,8,FALSE)),"",VLOOKUP($A24,'Základní kolo'!$A$7:$M$81,8,FALSE))</f>
        <v>Renda Martin</v>
      </c>
      <c r="F24" s="43">
        <f>IF(ISERROR(VLOOKUP($A24,'Základní kolo'!$A$7:$M$81,9,FALSE)),"",VLOOKUP($A24,'Základní kolo'!$A$7:$M$81,9,FALSE))</f>
        <v>2003</v>
      </c>
      <c r="G24" s="44" t="str">
        <f>IF(ISERROR(VLOOKUP($A24,'Základní kolo'!$A$7:$M$81,10,FALSE)),"",VLOOKUP($A24,'Základní kolo'!$A$7:$M$81,10,FALSE))</f>
        <v>Dolní Studénky</v>
      </c>
      <c r="H24" s="45">
        <f>IF(ISERROR(VLOOKUP($A24,'Základní kolo'!$A$7:$M$81,11,FALSE)),"",VLOOKUP($A24,'Základní kolo'!$A$7:$M$81,11,FALSE))</f>
        <v>20.79</v>
      </c>
      <c r="I24" s="45">
        <f>IF(ISERROR(VLOOKUP($A24,'Základní kolo'!$A$7:$M$81,12,FALSE)),"",VLOOKUP($A24,'Základní kolo'!$A$7:$M$81,12,FALSE))</f>
        <v>18.65</v>
      </c>
      <c r="J24" s="46">
        <f>IF(ISERROR(VLOOKUP($A24,'Základní kolo'!$A$7:$M$81,13,FALSE)),"",VLOOKUP($A24,'Základní kolo'!$A$7:$M$81,13,FALSE))</f>
        <v>18.65</v>
      </c>
    </row>
    <row r="25" spans="1:10" s="5" customFormat="1" ht="12.75">
      <c r="A25" s="5">
        <v>19</v>
      </c>
      <c r="B25" s="41">
        <f>IF(ISERROR(VLOOKUP($A25,'Základní kolo'!$A$7:$M$81,5,FALSE)),"",VLOOKUP($A25,'Základní kolo'!$A$7:$M$81,5,FALSE))</f>
        <v>19</v>
      </c>
      <c r="C25" s="42">
        <f>IF(ISERROR(VLOOKUP($A25,'Základní kolo'!$A$7:$M$81,6,FALSE)),"",VLOOKUP($A25,'Základní kolo'!$A$7:$M$81,6,FALSE))</f>
        <v>14</v>
      </c>
      <c r="D25" s="43">
        <f>IF(ISERROR(VLOOKUP($A25,'Základní kolo'!$A$7:$M$81,7,FALSE)),"",VLOOKUP($A25,'Základní kolo'!$A$7:$M$81,7,FALSE))</f>
        <v>39511</v>
      </c>
      <c r="E25" s="44" t="str">
        <f>IF(ISERROR(VLOOKUP($A25,'Základní kolo'!$A$7:$M$81,8,FALSE)),"",VLOOKUP($A25,'Základní kolo'!$A$7:$M$81,8,FALSE))</f>
        <v>Kupka Jiří</v>
      </c>
      <c r="F25" s="43">
        <f>IF(ISERROR(VLOOKUP($A25,'Základní kolo'!$A$7:$M$81,9,FALSE)),"",VLOOKUP($A25,'Základní kolo'!$A$7:$M$81,9,FALSE))</f>
        <v>2003</v>
      </c>
      <c r="G25" s="44" t="str">
        <f>IF(ISERROR(VLOOKUP($A25,'Základní kolo'!$A$7:$M$81,10,FALSE)),"",VLOOKUP($A25,'Základní kolo'!$A$7:$M$81,10,FALSE))</f>
        <v>Manětín</v>
      </c>
      <c r="H25" s="45">
        <f>IF(ISERROR(VLOOKUP($A25,'Základní kolo'!$A$7:$M$81,11,FALSE)),"",VLOOKUP($A25,'Základní kolo'!$A$7:$M$81,11,FALSE))</f>
        <v>18.88</v>
      </c>
      <c r="I25" s="45" t="str">
        <f>IF(ISERROR(VLOOKUP($A25,'Základní kolo'!$A$7:$M$81,12,FALSE)),"",VLOOKUP($A25,'Základní kolo'!$A$7:$M$81,12,FALSE))</f>
        <v>NP</v>
      </c>
      <c r="J25" s="46">
        <f>IF(ISERROR(VLOOKUP($A25,'Základní kolo'!$A$7:$M$81,13,FALSE)),"",VLOOKUP($A25,'Základní kolo'!$A$7:$M$81,13,FALSE))</f>
        <v>18.88</v>
      </c>
    </row>
    <row r="26" spans="1:10" s="5" customFormat="1" ht="12.75">
      <c r="A26" s="5">
        <v>20</v>
      </c>
      <c r="B26" s="41">
        <f>IF(ISERROR(VLOOKUP($A26,'Základní kolo'!$A$7:$M$81,5,FALSE)),"",VLOOKUP($A26,'Základní kolo'!$A$7:$M$81,5,FALSE))</f>
        <v>20</v>
      </c>
      <c r="C26" s="42">
        <f>IF(ISERROR(VLOOKUP($A26,'Základní kolo'!$A$7:$M$81,6,FALSE)),"",VLOOKUP($A26,'Základní kolo'!$A$7:$M$81,6,FALSE))</f>
        <v>31</v>
      </c>
      <c r="D26" s="43">
        <f>IF(ISERROR(VLOOKUP($A26,'Základní kolo'!$A$7:$M$81,7,FALSE)),"",VLOOKUP($A26,'Základní kolo'!$A$7:$M$81,7,FALSE))</f>
        <v>69131</v>
      </c>
      <c r="E26" s="44" t="str">
        <f>IF(ISERROR(VLOOKUP($A26,'Základní kolo'!$A$7:$M$81,8,FALSE)),"",VLOOKUP($A26,'Základní kolo'!$A$7:$M$81,8,FALSE))</f>
        <v>Dokulil Jakub</v>
      </c>
      <c r="F26" s="43">
        <f>IF(ISERROR(VLOOKUP($A26,'Základní kolo'!$A$7:$M$81,9,FALSE)),"",VLOOKUP($A26,'Základní kolo'!$A$7:$M$81,9,FALSE))</f>
        <v>2003</v>
      </c>
      <c r="G26" s="44" t="str">
        <f>IF(ISERROR(VLOOKUP($A26,'Základní kolo'!$A$7:$M$81,10,FALSE)),"",VLOOKUP($A26,'Základní kolo'!$A$7:$M$81,10,FALSE))</f>
        <v>Hradec u Stoda</v>
      </c>
      <c r="H26" s="45">
        <f>IF(ISERROR(VLOOKUP($A26,'Základní kolo'!$A$7:$M$81,11,FALSE)),"",VLOOKUP($A26,'Základní kolo'!$A$7:$M$81,11,FALSE))</f>
        <v>19.09</v>
      </c>
      <c r="I26" s="45" t="str">
        <f>IF(ISERROR(VLOOKUP($A26,'Základní kolo'!$A$7:$M$81,12,FALSE)),"",VLOOKUP($A26,'Základní kolo'!$A$7:$M$81,12,FALSE))</f>
        <v>NP</v>
      </c>
      <c r="J26" s="46">
        <f>IF(ISERROR(VLOOKUP($A26,'Základní kolo'!$A$7:$M$81,13,FALSE)),"",VLOOKUP($A26,'Základní kolo'!$A$7:$M$81,13,FALSE))</f>
        <v>19.09</v>
      </c>
    </row>
    <row r="27" spans="1:10" s="5" customFormat="1" ht="12.75">
      <c r="A27" s="5">
        <v>21</v>
      </c>
      <c r="B27" s="41">
        <f>IF(ISERROR(VLOOKUP($A27,'Základní kolo'!$A$7:$M$81,5,FALSE)),"",VLOOKUP($A27,'Základní kolo'!$A$7:$M$81,5,FALSE))</f>
        <v>21</v>
      </c>
      <c r="C27" s="42">
        <f>IF(ISERROR(VLOOKUP($A27,'Základní kolo'!$A$7:$M$81,6,FALSE)),"",VLOOKUP($A27,'Základní kolo'!$A$7:$M$81,6,FALSE))</f>
        <v>32</v>
      </c>
      <c r="D27" s="43">
        <f>IF(ISERROR(VLOOKUP($A27,'Základní kolo'!$A$7:$M$81,7,FALSE)),"",VLOOKUP($A27,'Základní kolo'!$A$7:$M$81,7,FALSE))</f>
        <v>58791</v>
      </c>
      <c r="E27" s="44" t="str">
        <f>IF(ISERROR(VLOOKUP($A27,'Základní kolo'!$A$7:$M$81,8,FALSE)),"",VLOOKUP($A27,'Základní kolo'!$A$7:$M$81,8,FALSE))</f>
        <v>Polívka Tomáš</v>
      </c>
      <c r="F27" s="43">
        <f>IF(ISERROR(VLOOKUP($A27,'Základní kolo'!$A$7:$M$81,9,FALSE)),"",VLOOKUP($A27,'Základní kolo'!$A$7:$M$81,9,FALSE))</f>
        <v>2003</v>
      </c>
      <c r="G27" s="44" t="str">
        <f>IF(ISERROR(VLOOKUP($A27,'Základní kolo'!$A$7:$M$81,10,FALSE)),"",VLOOKUP($A27,'Základní kolo'!$A$7:$M$81,10,FALSE))</f>
        <v>Těchov</v>
      </c>
      <c r="H27" s="45">
        <f>IF(ISERROR(VLOOKUP($A27,'Základní kolo'!$A$7:$M$81,11,FALSE)),"",VLOOKUP($A27,'Základní kolo'!$A$7:$M$81,11,FALSE))</f>
        <v>19.46</v>
      </c>
      <c r="I27" s="45">
        <f>IF(ISERROR(VLOOKUP($A27,'Základní kolo'!$A$7:$M$81,12,FALSE)),"",VLOOKUP($A27,'Základní kolo'!$A$7:$M$81,12,FALSE))</f>
        <v>19.24</v>
      </c>
      <c r="J27" s="46">
        <f>IF(ISERROR(VLOOKUP($A27,'Základní kolo'!$A$7:$M$81,13,FALSE)),"",VLOOKUP($A27,'Základní kolo'!$A$7:$M$81,13,FALSE))</f>
        <v>19.24</v>
      </c>
    </row>
    <row r="28" spans="1:10" s="5" customFormat="1" ht="12.75">
      <c r="A28" s="5">
        <v>22</v>
      </c>
      <c r="B28" s="41">
        <f>IF(ISERROR(VLOOKUP($A28,'Základní kolo'!$A$7:$M$81,5,FALSE)),"",VLOOKUP($A28,'Základní kolo'!$A$7:$M$81,5,FALSE))</f>
        <v>22</v>
      </c>
      <c r="C28" s="42">
        <f>IF(ISERROR(VLOOKUP($A28,'Základní kolo'!$A$7:$M$81,6,FALSE)),"",VLOOKUP($A28,'Základní kolo'!$A$7:$M$81,6,FALSE))</f>
        <v>21</v>
      </c>
      <c r="D28" s="43">
        <f>IF(ISERROR(VLOOKUP($A28,'Základní kolo'!$A$7:$M$81,7,FALSE)),"",VLOOKUP($A28,'Základní kolo'!$A$7:$M$81,7,FALSE))</f>
        <v>53591</v>
      </c>
      <c r="E28" s="44" t="str">
        <f>IF(ISERROR(VLOOKUP($A28,'Základní kolo'!$A$7:$M$81,8,FALSE)),"",VLOOKUP($A28,'Základní kolo'!$A$7:$M$81,8,FALSE))</f>
        <v>Vykoupil Daniel</v>
      </c>
      <c r="F28" s="43">
        <f>IF(ISERROR(VLOOKUP($A28,'Základní kolo'!$A$7:$M$81,9,FALSE)),"",VLOOKUP($A28,'Základní kolo'!$A$7:$M$81,9,FALSE))</f>
        <v>2003</v>
      </c>
      <c r="G28" s="44" t="str">
        <f>IF(ISERROR(VLOOKUP($A28,'Základní kolo'!$A$7:$M$81,10,FALSE)),"",VLOOKUP($A28,'Základní kolo'!$A$7:$M$81,10,FALSE))</f>
        <v>Bludov</v>
      </c>
      <c r="H28" s="45">
        <f>IF(ISERROR(VLOOKUP($A28,'Základní kolo'!$A$7:$M$81,11,FALSE)),"",VLOOKUP($A28,'Základní kolo'!$A$7:$M$81,11,FALSE))</f>
        <v>19.24</v>
      </c>
      <c r="I28" s="45" t="str">
        <f>IF(ISERROR(VLOOKUP($A28,'Základní kolo'!$A$7:$M$81,12,FALSE)),"",VLOOKUP($A28,'Základní kolo'!$A$7:$M$81,12,FALSE))</f>
        <v>NP</v>
      </c>
      <c r="J28" s="46">
        <f>IF(ISERROR(VLOOKUP($A28,'Základní kolo'!$A$7:$M$81,13,FALSE)),"",VLOOKUP($A28,'Základní kolo'!$A$7:$M$81,13,FALSE))</f>
        <v>19.24</v>
      </c>
    </row>
    <row r="29" spans="1:10" s="5" customFormat="1" ht="12.75">
      <c r="A29" s="5">
        <v>23</v>
      </c>
      <c r="B29" s="41">
        <f>IF(ISERROR(VLOOKUP($A29,'Základní kolo'!$A$7:$M$81,5,FALSE)),"",VLOOKUP($A29,'Základní kolo'!$A$7:$M$81,5,FALSE))</f>
        <v>23</v>
      </c>
      <c r="C29" s="42">
        <f>IF(ISERROR(VLOOKUP($A29,'Základní kolo'!$A$7:$M$81,6,FALSE)),"",VLOOKUP($A29,'Základní kolo'!$A$7:$M$81,6,FALSE))</f>
        <v>66</v>
      </c>
      <c r="D29" s="43">
        <f>IF(ISERROR(VLOOKUP($A29,'Základní kolo'!$A$7:$M$81,7,FALSE)),"",VLOOKUP($A29,'Základní kolo'!$A$7:$M$81,7,FALSE))</f>
        <v>66231</v>
      </c>
      <c r="E29" s="44" t="str">
        <f>IF(ISERROR(VLOOKUP($A29,'Základní kolo'!$A$7:$M$81,8,FALSE)),"",VLOOKUP($A29,'Základní kolo'!$A$7:$M$81,8,FALSE))</f>
        <v>Veverka Jan</v>
      </c>
      <c r="F29" s="43">
        <f>IF(ISERROR(VLOOKUP($A29,'Základní kolo'!$A$7:$M$81,9,FALSE)),"",VLOOKUP($A29,'Základní kolo'!$A$7:$M$81,9,FALSE))</f>
        <v>2004</v>
      </c>
      <c r="G29" s="44" t="str">
        <f>IF(ISERROR(VLOOKUP($A29,'Základní kolo'!$A$7:$M$81,10,FALSE)),"",VLOOKUP($A29,'Základní kolo'!$A$7:$M$81,10,FALSE))</f>
        <v>Skuteč</v>
      </c>
      <c r="H29" s="45" t="str">
        <f>IF(ISERROR(VLOOKUP($A29,'Základní kolo'!$A$7:$M$81,11,FALSE)),"",VLOOKUP($A29,'Základní kolo'!$A$7:$M$81,11,FALSE))</f>
        <v>NP</v>
      </c>
      <c r="I29" s="45">
        <f>IF(ISERROR(VLOOKUP($A29,'Základní kolo'!$A$7:$M$81,12,FALSE)),"",VLOOKUP($A29,'Základní kolo'!$A$7:$M$81,12,FALSE))</f>
        <v>19.55</v>
      </c>
      <c r="J29" s="46">
        <f>IF(ISERROR(VLOOKUP($A29,'Základní kolo'!$A$7:$M$81,13,FALSE)),"",VLOOKUP($A29,'Základní kolo'!$A$7:$M$81,13,FALSE))</f>
        <v>19.55</v>
      </c>
    </row>
    <row r="30" spans="1:10" s="5" customFormat="1" ht="12.75">
      <c r="A30" s="5">
        <v>24</v>
      </c>
      <c r="B30" s="41">
        <f>IF(ISERROR(VLOOKUP($A30,'Základní kolo'!$A$7:$M$81,5,FALSE)),"",VLOOKUP($A30,'Základní kolo'!$A$7:$M$81,5,FALSE))</f>
        <v>24</v>
      </c>
      <c r="C30" s="42">
        <f>IF(ISERROR(VLOOKUP($A30,'Základní kolo'!$A$7:$M$81,6,FALSE)),"",VLOOKUP($A30,'Základní kolo'!$A$7:$M$81,6,FALSE))</f>
        <v>34</v>
      </c>
      <c r="D30" s="43">
        <f>IF(ISERROR(VLOOKUP($A30,'Základní kolo'!$A$7:$M$81,7,FALSE)),"",VLOOKUP($A30,'Základní kolo'!$A$7:$M$81,7,FALSE))</f>
        <v>61171</v>
      </c>
      <c r="E30" s="44" t="str">
        <f>IF(ISERROR(VLOOKUP($A30,'Základní kolo'!$A$7:$M$81,8,FALSE)),"",VLOOKUP($A30,'Základní kolo'!$A$7:$M$81,8,FALSE))</f>
        <v>Plevka Lukáš</v>
      </c>
      <c r="F30" s="43">
        <f>IF(ISERROR(VLOOKUP($A30,'Základní kolo'!$A$7:$M$81,9,FALSE)),"",VLOOKUP($A30,'Základní kolo'!$A$7:$M$81,9,FALSE))</f>
        <v>2004</v>
      </c>
      <c r="G30" s="44" t="str">
        <f>IF(ISERROR(VLOOKUP($A30,'Základní kolo'!$A$7:$M$81,10,FALSE)),"",VLOOKUP($A30,'Základní kolo'!$A$7:$M$81,10,FALSE))</f>
        <v>Manětín</v>
      </c>
      <c r="H30" s="45">
        <f>IF(ISERROR(VLOOKUP($A30,'Základní kolo'!$A$7:$M$81,11,FALSE)),"",VLOOKUP($A30,'Základní kolo'!$A$7:$M$81,11,FALSE))</f>
        <v>21.15</v>
      </c>
      <c r="I30" s="45">
        <f>IF(ISERROR(VLOOKUP($A30,'Základní kolo'!$A$7:$M$81,12,FALSE)),"",VLOOKUP($A30,'Základní kolo'!$A$7:$M$81,12,FALSE))</f>
        <v>19.66</v>
      </c>
      <c r="J30" s="46">
        <f>IF(ISERROR(VLOOKUP($A30,'Základní kolo'!$A$7:$M$81,13,FALSE)),"",VLOOKUP($A30,'Základní kolo'!$A$7:$M$81,13,FALSE))</f>
        <v>19.66</v>
      </c>
    </row>
    <row r="31" spans="1:10" s="5" customFormat="1" ht="12.75">
      <c r="A31" s="5">
        <v>25</v>
      </c>
      <c r="B31" s="41">
        <f>IF(ISERROR(VLOOKUP($A31,'Základní kolo'!$A$7:$M$81,5,FALSE)),"",VLOOKUP($A31,'Základní kolo'!$A$7:$M$81,5,FALSE))</f>
        <v>25</v>
      </c>
      <c r="C31" s="42">
        <f>IF(ISERROR(VLOOKUP($A31,'Základní kolo'!$A$7:$M$81,6,FALSE)),"",VLOOKUP($A31,'Základní kolo'!$A$7:$M$81,6,FALSE))</f>
        <v>57</v>
      </c>
      <c r="D31" s="43">
        <f>IF(ISERROR(VLOOKUP($A31,'Základní kolo'!$A$7:$M$81,7,FALSE)),"",VLOOKUP($A31,'Základní kolo'!$A$7:$M$81,7,FALSE))</f>
        <v>80091</v>
      </c>
      <c r="E31" s="44" t="str">
        <f>IF(ISERROR(VLOOKUP($A31,'Základní kolo'!$A$7:$M$81,8,FALSE)),"",VLOOKUP($A31,'Základní kolo'!$A$7:$M$81,8,FALSE))</f>
        <v>Kaloč Filip</v>
      </c>
      <c r="F31" s="43">
        <f>IF(ISERROR(VLOOKUP($A31,'Základní kolo'!$A$7:$M$81,9,FALSE)),"",VLOOKUP($A31,'Základní kolo'!$A$7:$M$81,9,FALSE))</f>
        <v>2004</v>
      </c>
      <c r="G31" s="44" t="str">
        <f>IF(ISERROR(VLOOKUP($A31,'Základní kolo'!$A$7:$M$81,10,FALSE)),"",VLOOKUP($A31,'Základní kolo'!$A$7:$M$81,10,FALSE))</f>
        <v>Nošovice</v>
      </c>
      <c r="H31" s="45">
        <f>IF(ISERROR(VLOOKUP($A31,'Základní kolo'!$A$7:$M$81,11,FALSE)),"",VLOOKUP($A31,'Základní kolo'!$A$7:$M$81,11,FALSE))</f>
        <v>20.15</v>
      </c>
      <c r="I31" s="45">
        <f>IF(ISERROR(VLOOKUP($A31,'Základní kolo'!$A$7:$M$81,12,FALSE)),"",VLOOKUP($A31,'Základní kolo'!$A$7:$M$81,12,FALSE))</f>
        <v>22.12</v>
      </c>
      <c r="J31" s="46">
        <f>IF(ISERROR(VLOOKUP($A31,'Základní kolo'!$A$7:$M$81,13,FALSE)),"",VLOOKUP($A31,'Základní kolo'!$A$7:$M$81,13,FALSE))</f>
        <v>20.15</v>
      </c>
    </row>
    <row r="32" spans="1:10" s="5" customFormat="1" ht="12.75">
      <c r="A32" s="5">
        <v>26</v>
      </c>
      <c r="B32" s="41">
        <f>IF(ISERROR(VLOOKUP($A32,'Základní kolo'!$A$7:$M$81,5,FALSE)),"",VLOOKUP($A32,'Základní kolo'!$A$7:$M$81,5,FALSE))</f>
        <v>26</v>
      </c>
      <c r="C32" s="42">
        <f>IF(ISERROR(VLOOKUP($A32,'Základní kolo'!$A$7:$M$81,6,FALSE)),"",VLOOKUP($A32,'Základní kolo'!$A$7:$M$81,6,FALSE))</f>
        <v>55</v>
      </c>
      <c r="D32" s="43">
        <f>IF(ISERROR(VLOOKUP($A32,'Základní kolo'!$A$7:$M$81,7,FALSE)),"",VLOOKUP($A32,'Základní kolo'!$A$7:$M$81,7,FALSE))</f>
        <v>52281</v>
      </c>
      <c r="E32" s="44" t="str">
        <f>IF(ISERROR(VLOOKUP($A32,'Základní kolo'!$A$7:$M$81,8,FALSE)),"",VLOOKUP($A32,'Základní kolo'!$A$7:$M$81,8,FALSE))</f>
        <v>Mikšánek David</v>
      </c>
      <c r="F32" s="43">
        <f>IF(ISERROR(VLOOKUP($A32,'Základní kolo'!$A$7:$M$81,9,FALSE)),"",VLOOKUP($A32,'Základní kolo'!$A$7:$M$81,9,FALSE))</f>
        <v>2003</v>
      </c>
      <c r="G32" s="44" t="str">
        <f>IF(ISERROR(VLOOKUP($A32,'Základní kolo'!$A$7:$M$81,10,FALSE)),"",VLOOKUP($A32,'Základní kolo'!$A$7:$M$81,10,FALSE))</f>
        <v>Býškovice</v>
      </c>
      <c r="H32" s="45">
        <f>IF(ISERROR(VLOOKUP($A32,'Základní kolo'!$A$7:$M$81,11,FALSE)),"",VLOOKUP($A32,'Základní kolo'!$A$7:$M$81,11,FALSE))</f>
        <v>22.03</v>
      </c>
      <c r="I32" s="45">
        <f>IF(ISERROR(VLOOKUP($A32,'Základní kolo'!$A$7:$M$81,12,FALSE)),"",VLOOKUP($A32,'Základní kolo'!$A$7:$M$81,12,FALSE))</f>
        <v>26.09</v>
      </c>
      <c r="J32" s="46">
        <f>IF(ISERROR(VLOOKUP($A32,'Základní kolo'!$A$7:$M$81,13,FALSE)),"",VLOOKUP($A32,'Základní kolo'!$A$7:$M$81,13,FALSE))</f>
        <v>22.03</v>
      </c>
    </row>
    <row r="33" spans="1:10" s="5" customFormat="1" ht="12.75">
      <c r="A33" s="5">
        <v>27</v>
      </c>
      <c r="B33" s="41">
        <f>IF(ISERROR(VLOOKUP($A33,'Základní kolo'!$A$7:$M$81,5,FALSE)),"",VLOOKUP($A33,'Základní kolo'!$A$7:$M$81,5,FALSE))</f>
        <v>27</v>
      </c>
      <c r="C33" s="42">
        <f>IF(ISERROR(VLOOKUP($A33,'Základní kolo'!$A$7:$M$81,6,FALSE)),"",VLOOKUP($A33,'Základní kolo'!$A$7:$M$81,6,FALSE))</f>
        <v>26</v>
      </c>
      <c r="D33" s="43">
        <f>IF(ISERROR(VLOOKUP($A33,'Základní kolo'!$A$7:$M$81,7,FALSE)),"",VLOOKUP($A33,'Základní kolo'!$A$7:$M$81,7,FALSE))</f>
        <v>79811</v>
      </c>
      <c r="E33" s="44" t="str">
        <f>IF(ISERROR(VLOOKUP($A33,'Základní kolo'!$A$7:$M$81,8,FALSE)),"",VLOOKUP($A33,'Základní kolo'!$A$7:$M$81,8,FALSE))</f>
        <v>Máslo Adam</v>
      </c>
      <c r="F33" s="43">
        <f>IF(ISERROR(VLOOKUP($A33,'Základní kolo'!$A$7:$M$81,9,FALSE)),"",VLOOKUP($A33,'Základní kolo'!$A$7:$M$81,9,FALSE))</f>
        <v>2004</v>
      </c>
      <c r="G33" s="44" t="str">
        <f>IF(ISERROR(VLOOKUP($A33,'Základní kolo'!$A$7:$M$81,10,FALSE)),"",VLOOKUP($A33,'Základní kolo'!$A$7:$M$81,10,FALSE))</f>
        <v>Šárovcova Lhota</v>
      </c>
      <c r="H33" s="45" t="str">
        <f>IF(ISERROR(VLOOKUP($A33,'Základní kolo'!$A$7:$M$81,11,FALSE)),"",VLOOKUP($A33,'Základní kolo'!$A$7:$M$81,11,FALSE))</f>
        <v>NP</v>
      </c>
      <c r="I33" s="45">
        <f>IF(ISERROR(VLOOKUP($A33,'Základní kolo'!$A$7:$M$81,12,FALSE)),"",VLOOKUP($A33,'Základní kolo'!$A$7:$M$81,12,FALSE))</f>
        <v>22.28</v>
      </c>
      <c r="J33" s="46">
        <f>IF(ISERROR(VLOOKUP($A33,'Základní kolo'!$A$7:$M$81,13,FALSE)),"",VLOOKUP($A33,'Základní kolo'!$A$7:$M$81,13,FALSE))</f>
        <v>22.28</v>
      </c>
    </row>
    <row r="34" spans="1:10" s="5" customFormat="1" ht="12.75">
      <c r="A34" s="5">
        <v>28</v>
      </c>
      <c r="B34" s="41">
        <f>IF(ISERROR(VLOOKUP($A34,'Základní kolo'!$A$7:$M$81,5,FALSE)),"",VLOOKUP($A34,'Základní kolo'!$A$7:$M$81,5,FALSE))</f>
        <v>28</v>
      </c>
      <c r="C34" s="42">
        <f>IF(ISERROR(VLOOKUP($A34,'Základní kolo'!$A$7:$M$81,6,FALSE)),"",VLOOKUP($A34,'Základní kolo'!$A$7:$M$81,6,FALSE))</f>
        <v>5</v>
      </c>
      <c r="D34" s="43">
        <f>IF(ISERROR(VLOOKUP($A34,'Základní kolo'!$A$7:$M$81,7,FALSE)),"",VLOOKUP($A34,'Základní kolo'!$A$7:$M$81,7,FALSE))</f>
        <v>42261</v>
      </c>
      <c r="E34" s="44" t="str">
        <f>IF(ISERROR(VLOOKUP($A34,'Základní kolo'!$A$7:$M$81,8,FALSE)),"",VLOOKUP($A34,'Základní kolo'!$A$7:$M$81,8,FALSE))</f>
        <v>Karásek Pavel</v>
      </c>
      <c r="F34" s="43">
        <f>IF(ISERROR(VLOOKUP($A34,'Základní kolo'!$A$7:$M$81,9,FALSE)),"",VLOOKUP($A34,'Základní kolo'!$A$7:$M$81,9,FALSE))</f>
        <v>2003</v>
      </c>
      <c r="G34" s="44" t="str">
        <f>IF(ISERROR(VLOOKUP($A34,'Základní kolo'!$A$7:$M$81,10,FALSE)),"",VLOOKUP($A34,'Základní kolo'!$A$7:$M$81,10,FALSE))</f>
        <v>Bořitov</v>
      </c>
      <c r="H34" s="45" t="str">
        <f>IF(ISERROR(VLOOKUP($A34,'Základní kolo'!$A$7:$M$81,11,FALSE)),"",VLOOKUP($A34,'Základní kolo'!$A$7:$M$81,11,FALSE))</f>
        <v>DNF</v>
      </c>
      <c r="I34" s="45" t="str">
        <f>IF(ISERROR(VLOOKUP($A34,'Základní kolo'!$A$7:$M$81,12,FALSE)),"",VLOOKUP($A34,'Základní kolo'!$A$7:$M$81,12,FALSE))</f>
        <v>DNF</v>
      </c>
      <c r="J34" s="46">
        <f>IF(ISERROR(VLOOKUP($A34,'Základní kolo'!$A$7:$M$81,13,FALSE)),"",VLOOKUP($A34,'Základní kolo'!$A$7:$M$81,13,FALSE))</f>
        <v>0</v>
      </c>
    </row>
    <row r="35" spans="1:10" s="5" customFormat="1" ht="12.75">
      <c r="A35" s="5">
        <v>29</v>
      </c>
      <c r="B35" s="41">
        <f>IF(ISERROR(VLOOKUP($A35,'Základní kolo'!$A$7:$M$81,5,FALSE)),"",VLOOKUP($A35,'Základní kolo'!$A$7:$M$81,5,FALSE))</f>
        <v>28</v>
      </c>
      <c r="C35" s="42">
        <f>IF(ISERROR(VLOOKUP($A35,'Základní kolo'!$A$7:$M$81,6,FALSE)),"",VLOOKUP($A35,'Základní kolo'!$A$7:$M$81,6,FALSE))</f>
        <v>43</v>
      </c>
      <c r="D35" s="43">
        <f>IF(ISERROR(VLOOKUP($A35,'Základní kolo'!$A$7:$M$81,7,FALSE)),"",VLOOKUP($A35,'Základní kolo'!$A$7:$M$81,7,FALSE))</f>
        <v>38211</v>
      </c>
      <c r="E35" s="44" t="str">
        <f>IF(ISERROR(VLOOKUP($A35,'Základní kolo'!$A$7:$M$81,8,FALSE)),"",VLOOKUP($A35,'Základní kolo'!$A$7:$M$81,8,FALSE))</f>
        <v>Němec Filip</v>
      </c>
      <c r="F35" s="43">
        <f>IF(ISERROR(VLOOKUP($A35,'Základní kolo'!$A$7:$M$81,9,FALSE)),"",VLOOKUP($A35,'Základní kolo'!$A$7:$M$81,9,FALSE))</f>
        <v>2004</v>
      </c>
      <c r="G35" s="44" t="str">
        <f>IF(ISERROR(VLOOKUP($A35,'Základní kolo'!$A$7:$M$81,10,FALSE)),"",VLOOKUP($A35,'Základní kolo'!$A$7:$M$81,10,FALSE))</f>
        <v>Kyjovice</v>
      </c>
      <c r="H35" s="45" t="str">
        <f>IF(ISERROR(VLOOKUP($A35,'Základní kolo'!$A$7:$M$81,11,FALSE)),"",VLOOKUP($A35,'Základní kolo'!$A$7:$M$81,11,FALSE))</f>
        <v>DNF</v>
      </c>
      <c r="I35" s="45" t="str">
        <f>IF(ISERROR(VLOOKUP($A35,'Základní kolo'!$A$7:$M$81,12,FALSE)),"",VLOOKUP($A35,'Základní kolo'!$A$7:$M$81,12,FALSE))</f>
        <v>DNF</v>
      </c>
      <c r="J35" s="46">
        <f>IF(ISERROR(VLOOKUP($A35,'Základní kolo'!$A$7:$M$81,13,FALSE)),"",VLOOKUP($A35,'Základní kolo'!$A$7:$M$81,13,FALSE))</f>
        <v>0</v>
      </c>
    </row>
    <row r="36" spans="1:10" s="5" customFormat="1" ht="12.75">
      <c r="A36" s="5">
        <v>30</v>
      </c>
      <c r="B36" s="41">
        <f>IF(ISERROR(VLOOKUP($A36,'Základní kolo'!$A$7:$M$81,5,FALSE)),"",VLOOKUP($A36,'Základní kolo'!$A$7:$M$81,5,FALSE))</f>
        <v>28</v>
      </c>
      <c r="C36" s="42">
        <f>IF(ISERROR(VLOOKUP($A36,'Základní kolo'!$A$7:$M$81,6,FALSE)),"",VLOOKUP($A36,'Základní kolo'!$A$7:$M$81,6,FALSE))</f>
        <v>52</v>
      </c>
      <c r="D36" s="43">
        <f>IF(ISERROR(VLOOKUP($A36,'Základní kolo'!$A$7:$M$81,7,FALSE)),"",VLOOKUP($A36,'Základní kolo'!$A$7:$M$81,7,FALSE))</f>
        <v>42171</v>
      </c>
      <c r="E36" s="44" t="str">
        <f>IF(ISERROR(VLOOKUP($A36,'Základní kolo'!$A$7:$M$81,8,FALSE)),"",VLOOKUP($A36,'Základní kolo'!$A$7:$M$81,8,FALSE))</f>
        <v>Mrózek Samuel</v>
      </c>
      <c r="F36" s="43">
        <f>IF(ISERROR(VLOOKUP($A36,'Základní kolo'!$A$7:$M$81,9,FALSE)),"",VLOOKUP($A36,'Základní kolo'!$A$7:$M$81,9,FALSE))</f>
        <v>2003</v>
      </c>
      <c r="G36" s="44" t="str">
        <f>IF(ISERROR(VLOOKUP($A36,'Základní kolo'!$A$7:$M$81,10,FALSE)),"",VLOOKUP($A36,'Základní kolo'!$A$7:$M$81,10,FALSE))</f>
        <v>Těrlicko-Hradiště</v>
      </c>
      <c r="H36" s="45" t="str">
        <f>IF(ISERROR(VLOOKUP($A36,'Základní kolo'!$A$7:$M$81,11,FALSE)),"",VLOOKUP($A36,'Základní kolo'!$A$7:$M$81,11,FALSE))</f>
        <v>DNF</v>
      </c>
      <c r="I36" s="45" t="str">
        <f>IF(ISERROR(VLOOKUP($A36,'Základní kolo'!$A$7:$M$81,12,FALSE)),"",VLOOKUP($A36,'Základní kolo'!$A$7:$M$81,12,FALSE))</f>
        <v>DNF</v>
      </c>
      <c r="J36" s="46">
        <f>IF(ISERROR(VLOOKUP($A36,'Základní kolo'!$A$7:$M$81,13,FALSE)),"",VLOOKUP($A36,'Základní kolo'!$A$7:$M$81,13,FALSE))</f>
        <v>0</v>
      </c>
    </row>
    <row r="37" spans="1:10" s="5" customFormat="1" ht="12.75">
      <c r="A37" s="5">
        <v>31</v>
      </c>
      <c r="B37" s="41">
        <f>IF(ISERROR(VLOOKUP($A37,'Základní kolo'!$A$7:$M$81,5,FALSE)),"",VLOOKUP($A37,'Základní kolo'!$A$7:$M$81,5,FALSE))</f>
        <v>28</v>
      </c>
      <c r="C37" s="42">
        <f>IF(ISERROR(VLOOKUP($A37,'Základní kolo'!$A$7:$M$81,6,FALSE)),"",VLOOKUP($A37,'Základní kolo'!$A$7:$M$81,6,FALSE))</f>
        <v>54</v>
      </c>
      <c r="D37" s="43">
        <f>IF(ISERROR(VLOOKUP($A37,'Základní kolo'!$A$7:$M$81,7,FALSE)),"",VLOOKUP($A37,'Základní kolo'!$A$7:$M$81,7,FALSE))</f>
        <v>68171</v>
      </c>
      <c r="E37" s="44" t="str">
        <f>IF(ISERROR(VLOOKUP($A37,'Základní kolo'!$A$7:$M$81,8,FALSE)),"",VLOOKUP($A37,'Základní kolo'!$A$7:$M$81,8,FALSE))</f>
        <v>Severa Aleš</v>
      </c>
      <c r="F37" s="43">
        <f>IF(ISERROR(VLOOKUP($A37,'Základní kolo'!$A$7:$M$81,9,FALSE)),"",VLOOKUP($A37,'Základní kolo'!$A$7:$M$81,9,FALSE))</f>
        <v>2003</v>
      </c>
      <c r="G37" s="44" t="str">
        <f>IF(ISERROR(VLOOKUP($A37,'Základní kolo'!$A$7:$M$81,10,FALSE)),"",VLOOKUP($A37,'Základní kolo'!$A$7:$M$81,10,FALSE))</f>
        <v>Manětín</v>
      </c>
      <c r="H37" s="45" t="str">
        <f>IF(ISERROR(VLOOKUP($A37,'Základní kolo'!$A$7:$M$81,11,FALSE)),"",VLOOKUP($A37,'Základní kolo'!$A$7:$M$81,11,FALSE))</f>
        <v>DNF</v>
      </c>
      <c r="I37" s="45" t="str">
        <f>IF(ISERROR(VLOOKUP($A37,'Základní kolo'!$A$7:$M$81,12,FALSE)),"",VLOOKUP($A37,'Základní kolo'!$A$7:$M$81,12,FALSE))</f>
        <v>DNF</v>
      </c>
      <c r="J37" s="46">
        <f>IF(ISERROR(VLOOKUP($A37,'Základní kolo'!$A$7:$M$81,13,FALSE)),"",VLOOKUP($A37,'Základní kolo'!$A$7:$M$81,13,FALSE))</f>
        <v>0</v>
      </c>
    </row>
    <row r="38" spans="1:10" s="5" customFormat="1" ht="12.75">
      <c r="A38" s="5">
        <v>32</v>
      </c>
      <c r="B38" s="41">
        <f>IF(ISERROR(VLOOKUP($A38,'Základní kolo'!$A$7:$M$81,5,FALSE)),"",VLOOKUP($A38,'Základní kolo'!$A$7:$M$81,5,FALSE))</f>
        <v>28</v>
      </c>
      <c r="C38" s="42">
        <f>IF(ISERROR(VLOOKUP($A38,'Základní kolo'!$A$7:$M$81,6,FALSE)),"",VLOOKUP($A38,'Základní kolo'!$A$7:$M$81,6,FALSE))</f>
        <v>68</v>
      </c>
      <c r="D38" s="43">
        <f>IF(ISERROR(VLOOKUP($A38,'Základní kolo'!$A$7:$M$81,7,FALSE)),"",VLOOKUP($A38,'Základní kolo'!$A$7:$M$81,7,FALSE))</f>
        <v>37551</v>
      </c>
      <c r="E38" s="44" t="str">
        <f>IF(ISERROR(VLOOKUP($A38,'Základní kolo'!$A$7:$M$81,8,FALSE)),"",VLOOKUP($A38,'Základní kolo'!$A$7:$M$81,8,FALSE))</f>
        <v>Forejt Filip</v>
      </c>
      <c r="F38" s="43">
        <f>IF(ISERROR(VLOOKUP($A38,'Základní kolo'!$A$7:$M$81,9,FALSE)),"",VLOOKUP($A38,'Základní kolo'!$A$7:$M$81,9,FALSE))</f>
        <v>2003</v>
      </c>
      <c r="G38" s="44" t="str">
        <f>IF(ISERROR(VLOOKUP($A38,'Základní kolo'!$A$7:$M$81,10,FALSE)),"",VLOOKUP($A38,'Základní kolo'!$A$7:$M$81,10,FALSE))</f>
        <v>Praha-Zličín</v>
      </c>
      <c r="H38" s="45" t="str">
        <f>IF(ISERROR(VLOOKUP($A38,'Základní kolo'!$A$7:$M$81,11,FALSE)),"",VLOOKUP($A38,'Základní kolo'!$A$7:$M$81,11,FALSE))</f>
        <v>DNF</v>
      </c>
      <c r="I38" s="45" t="str">
        <f>IF(ISERROR(VLOOKUP($A38,'Základní kolo'!$A$7:$M$81,12,FALSE)),"",VLOOKUP($A38,'Základní kolo'!$A$7:$M$81,12,FALSE))</f>
        <v>DNF</v>
      </c>
      <c r="J38" s="46">
        <f>IF(ISERROR(VLOOKUP($A38,'Základní kolo'!$A$7:$M$81,13,FALSE)),"",VLOOKUP($A38,'Základní kolo'!$A$7:$M$81,13,FALSE))</f>
        <v>0</v>
      </c>
    </row>
    <row r="39" spans="1:10" s="5" customFormat="1" ht="12.75">
      <c r="A39" s="5">
        <v>33</v>
      </c>
      <c r="B39" s="41">
        <f>IF(ISERROR(VLOOKUP($A39,'Základní kolo'!$A$7:$M$81,5,FALSE)),"",VLOOKUP($A39,'Základní kolo'!$A$7:$M$81,5,FALSE))</f>
      </c>
      <c r="C39" s="42">
        <f>IF(ISERROR(VLOOKUP($A39,'Základní kolo'!$A$7:$M$81,6,FALSE)),"",VLOOKUP($A39,'Základní kolo'!$A$7:$M$81,6,FALSE))</f>
      </c>
      <c r="D39" s="43">
        <f>IF(ISERROR(VLOOKUP($A39,'Základní kolo'!$A$7:$M$81,7,FALSE)),"",VLOOKUP($A39,'Základní kolo'!$A$7:$M$81,7,FALSE))</f>
      </c>
      <c r="E39" s="44">
        <f>IF(ISERROR(VLOOKUP($A39,'Základní kolo'!$A$7:$M$81,8,FALSE)),"",VLOOKUP($A39,'Základní kolo'!$A$7:$M$81,8,FALSE))</f>
      </c>
      <c r="F39" s="43">
        <f>IF(ISERROR(VLOOKUP($A39,'Základní kolo'!$A$7:$M$81,9,FALSE)),"",VLOOKUP($A39,'Základní kolo'!$A$7:$M$81,9,FALSE))</f>
      </c>
      <c r="G39" s="44">
        <f>IF(ISERROR(VLOOKUP($A39,'Základní kolo'!$A$7:$M$81,10,FALSE)),"",VLOOKUP($A39,'Základní kolo'!$A$7:$M$81,10,FALSE))</f>
      </c>
      <c r="H39" s="45">
        <f>IF(ISERROR(VLOOKUP($A39,'Základní kolo'!$A$7:$M$81,11,FALSE)),"",VLOOKUP($A39,'Základní kolo'!$A$7:$M$81,11,FALSE))</f>
      </c>
      <c r="I39" s="45">
        <f>IF(ISERROR(VLOOKUP($A39,'Základní kolo'!$A$7:$M$81,12,FALSE)),"",VLOOKUP($A39,'Základní kolo'!$A$7:$M$81,12,FALSE))</f>
      </c>
      <c r="J39" s="46">
        <f>IF(ISERROR(VLOOKUP($A39,'Základní kolo'!$A$7:$M$81,13,FALSE)),"",VLOOKUP($A39,'Základní kolo'!$A$7:$M$81,13,FALSE))</f>
      </c>
    </row>
    <row r="40" spans="1:10" s="5" customFormat="1" ht="12.75">
      <c r="A40" s="5">
        <v>34</v>
      </c>
      <c r="B40" s="41">
        <f>IF(ISERROR(VLOOKUP($A40,'Základní kolo'!$A$7:$M$81,5,FALSE)),"",VLOOKUP($A40,'Základní kolo'!$A$7:$M$81,5,FALSE))</f>
      </c>
      <c r="C40" s="42">
        <f>IF(ISERROR(VLOOKUP($A40,'Základní kolo'!$A$7:$M$81,6,FALSE)),"",VLOOKUP($A40,'Základní kolo'!$A$7:$M$81,6,FALSE))</f>
      </c>
      <c r="D40" s="43">
        <f>IF(ISERROR(VLOOKUP($A40,'Základní kolo'!$A$7:$M$81,7,FALSE)),"",VLOOKUP($A40,'Základní kolo'!$A$7:$M$81,7,FALSE))</f>
      </c>
      <c r="E40" s="44">
        <f>IF(ISERROR(VLOOKUP($A40,'Základní kolo'!$A$7:$M$81,8,FALSE)),"",VLOOKUP($A40,'Základní kolo'!$A$7:$M$81,8,FALSE))</f>
      </c>
      <c r="F40" s="43">
        <f>IF(ISERROR(VLOOKUP($A40,'Základní kolo'!$A$7:$M$81,9,FALSE)),"",VLOOKUP($A40,'Základní kolo'!$A$7:$M$81,9,FALSE))</f>
      </c>
      <c r="G40" s="44">
        <f>IF(ISERROR(VLOOKUP($A40,'Základní kolo'!$A$7:$M$81,10,FALSE)),"",VLOOKUP($A40,'Základní kolo'!$A$7:$M$81,10,FALSE))</f>
      </c>
      <c r="H40" s="45">
        <f>IF(ISERROR(VLOOKUP($A40,'Základní kolo'!$A$7:$M$81,11,FALSE)),"",VLOOKUP($A40,'Základní kolo'!$A$7:$M$81,11,FALSE))</f>
      </c>
      <c r="I40" s="45">
        <f>IF(ISERROR(VLOOKUP($A40,'Základní kolo'!$A$7:$M$81,12,FALSE)),"",VLOOKUP($A40,'Základní kolo'!$A$7:$M$81,12,FALSE))</f>
      </c>
      <c r="J40" s="46">
        <f>IF(ISERROR(VLOOKUP($A40,'Základní kolo'!$A$7:$M$81,13,FALSE)),"",VLOOKUP($A40,'Základní kolo'!$A$7:$M$81,13,FALSE))</f>
      </c>
    </row>
    <row r="41" spans="1:10" s="5" customFormat="1" ht="12.75">
      <c r="A41" s="5">
        <v>35</v>
      </c>
      <c r="B41" s="41">
        <f>IF(ISERROR(VLOOKUP($A41,'Základní kolo'!$A$7:$M$81,5,FALSE)),"",VLOOKUP($A41,'Základní kolo'!$A$7:$M$81,5,FALSE))</f>
      </c>
      <c r="C41" s="42">
        <f>IF(ISERROR(VLOOKUP($A41,'Základní kolo'!$A$7:$M$81,6,FALSE)),"",VLOOKUP($A41,'Základní kolo'!$A$7:$M$81,6,FALSE))</f>
      </c>
      <c r="D41" s="43">
        <f>IF(ISERROR(VLOOKUP($A41,'Základní kolo'!$A$7:$M$81,7,FALSE)),"",VLOOKUP($A41,'Základní kolo'!$A$7:$M$81,7,FALSE))</f>
      </c>
      <c r="E41" s="44">
        <f>IF(ISERROR(VLOOKUP($A41,'Základní kolo'!$A$7:$M$81,8,FALSE)),"",VLOOKUP($A41,'Základní kolo'!$A$7:$M$81,8,FALSE))</f>
      </c>
      <c r="F41" s="43">
        <f>IF(ISERROR(VLOOKUP($A41,'Základní kolo'!$A$7:$M$81,9,FALSE)),"",VLOOKUP($A41,'Základní kolo'!$A$7:$M$81,9,FALSE))</f>
      </c>
      <c r="G41" s="44">
        <f>IF(ISERROR(VLOOKUP($A41,'Základní kolo'!$A$7:$M$81,10,FALSE)),"",VLOOKUP($A41,'Základní kolo'!$A$7:$M$81,10,FALSE))</f>
      </c>
      <c r="H41" s="45">
        <f>IF(ISERROR(VLOOKUP($A41,'Základní kolo'!$A$7:$M$81,11,FALSE)),"",VLOOKUP($A41,'Základní kolo'!$A$7:$M$81,11,FALSE))</f>
      </c>
      <c r="I41" s="45">
        <f>IF(ISERROR(VLOOKUP($A41,'Základní kolo'!$A$7:$M$81,12,FALSE)),"",VLOOKUP($A41,'Základní kolo'!$A$7:$M$81,12,FALSE))</f>
      </c>
      <c r="J41" s="46">
        <f>IF(ISERROR(VLOOKUP($A41,'Základní kolo'!$A$7:$M$81,13,FALSE)),"",VLOOKUP($A41,'Základní kolo'!$A$7:$M$81,13,FALSE))</f>
      </c>
    </row>
    <row r="42" spans="1:10" s="5" customFormat="1" ht="12.75">
      <c r="A42" s="5">
        <v>36</v>
      </c>
      <c r="B42" s="41">
        <f>IF(ISERROR(VLOOKUP($A42,'Základní kolo'!$A$7:$M$81,5,FALSE)),"",VLOOKUP($A42,'Základní kolo'!$A$7:$M$81,5,FALSE))</f>
      </c>
      <c r="C42" s="42">
        <f>IF(ISERROR(VLOOKUP($A42,'Základní kolo'!$A$7:$M$81,6,FALSE)),"",VLOOKUP($A42,'Základní kolo'!$A$7:$M$81,6,FALSE))</f>
      </c>
      <c r="D42" s="43">
        <f>IF(ISERROR(VLOOKUP($A42,'Základní kolo'!$A$7:$M$81,7,FALSE)),"",VLOOKUP($A42,'Základní kolo'!$A$7:$M$81,7,FALSE))</f>
      </c>
      <c r="E42" s="44">
        <f>IF(ISERROR(VLOOKUP($A42,'Základní kolo'!$A$7:$M$81,8,FALSE)),"",VLOOKUP($A42,'Základní kolo'!$A$7:$M$81,8,FALSE))</f>
      </c>
      <c r="F42" s="43">
        <f>IF(ISERROR(VLOOKUP($A42,'Základní kolo'!$A$7:$M$81,9,FALSE)),"",VLOOKUP($A42,'Základní kolo'!$A$7:$M$81,9,FALSE))</f>
      </c>
      <c r="G42" s="44">
        <f>IF(ISERROR(VLOOKUP($A42,'Základní kolo'!$A$7:$M$81,10,FALSE)),"",VLOOKUP($A42,'Základní kolo'!$A$7:$M$81,10,FALSE))</f>
      </c>
      <c r="H42" s="45">
        <f>IF(ISERROR(VLOOKUP($A42,'Základní kolo'!$A$7:$M$81,11,FALSE)),"",VLOOKUP($A42,'Základní kolo'!$A$7:$M$81,11,FALSE))</f>
      </c>
      <c r="I42" s="45">
        <f>IF(ISERROR(VLOOKUP($A42,'Základní kolo'!$A$7:$M$81,12,FALSE)),"",VLOOKUP($A42,'Základní kolo'!$A$7:$M$81,12,FALSE))</f>
      </c>
      <c r="J42" s="46">
        <f>IF(ISERROR(VLOOKUP($A42,'Základní kolo'!$A$7:$M$81,13,FALSE)),"",VLOOKUP($A42,'Základní kolo'!$A$7:$M$81,13,FALSE))</f>
      </c>
    </row>
    <row r="43" spans="1:10" s="5" customFormat="1" ht="12.75">
      <c r="A43" s="5">
        <v>37</v>
      </c>
      <c r="B43" s="41">
        <f>IF(ISERROR(VLOOKUP($A43,'Základní kolo'!$A$7:$M$81,5,FALSE)),"",VLOOKUP($A43,'Základní kolo'!$A$7:$M$81,5,FALSE))</f>
      </c>
      <c r="C43" s="42">
        <f>IF(ISERROR(VLOOKUP($A43,'Základní kolo'!$A$7:$M$81,6,FALSE)),"",VLOOKUP($A43,'Základní kolo'!$A$7:$M$81,6,FALSE))</f>
      </c>
      <c r="D43" s="43">
        <f>IF(ISERROR(VLOOKUP($A43,'Základní kolo'!$A$7:$M$81,7,FALSE)),"",VLOOKUP($A43,'Základní kolo'!$A$7:$M$81,7,FALSE))</f>
      </c>
      <c r="E43" s="44">
        <f>IF(ISERROR(VLOOKUP($A43,'Základní kolo'!$A$7:$M$81,8,FALSE)),"",VLOOKUP($A43,'Základní kolo'!$A$7:$M$81,8,FALSE))</f>
      </c>
      <c r="F43" s="43">
        <f>IF(ISERROR(VLOOKUP($A43,'Základní kolo'!$A$7:$M$81,9,FALSE)),"",VLOOKUP($A43,'Základní kolo'!$A$7:$M$81,9,FALSE))</f>
      </c>
      <c r="G43" s="44">
        <f>IF(ISERROR(VLOOKUP($A43,'Základní kolo'!$A$7:$M$81,10,FALSE)),"",VLOOKUP($A43,'Základní kolo'!$A$7:$M$81,10,FALSE))</f>
      </c>
      <c r="H43" s="45">
        <f>IF(ISERROR(VLOOKUP($A43,'Základní kolo'!$A$7:$M$81,11,FALSE)),"",VLOOKUP($A43,'Základní kolo'!$A$7:$M$81,11,FALSE))</f>
      </c>
      <c r="I43" s="45">
        <f>IF(ISERROR(VLOOKUP($A43,'Základní kolo'!$A$7:$M$81,12,FALSE)),"",VLOOKUP($A43,'Základní kolo'!$A$7:$M$81,12,FALSE))</f>
      </c>
      <c r="J43" s="46">
        <f>IF(ISERROR(VLOOKUP($A43,'Základní kolo'!$A$7:$M$81,13,FALSE)),"",VLOOKUP($A43,'Základní kolo'!$A$7:$M$81,13,FALSE))</f>
      </c>
    </row>
    <row r="44" spans="1:10" s="5" customFormat="1" ht="12.75">
      <c r="A44" s="5">
        <v>38</v>
      </c>
      <c r="B44" s="41">
        <f>IF(ISERROR(VLOOKUP($A44,'Základní kolo'!$A$7:$M$81,5,FALSE)),"",VLOOKUP($A44,'Základní kolo'!$A$7:$M$81,5,FALSE))</f>
      </c>
      <c r="C44" s="42">
        <f>IF(ISERROR(VLOOKUP($A44,'Základní kolo'!$A$7:$M$81,6,FALSE)),"",VLOOKUP($A44,'Základní kolo'!$A$7:$M$81,6,FALSE))</f>
      </c>
      <c r="D44" s="43">
        <f>IF(ISERROR(VLOOKUP($A44,'Základní kolo'!$A$7:$M$81,7,FALSE)),"",VLOOKUP($A44,'Základní kolo'!$A$7:$M$81,7,FALSE))</f>
      </c>
      <c r="E44" s="44">
        <f>IF(ISERROR(VLOOKUP($A44,'Základní kolo'!$A$7:$M$81,8,FALSE)),"",VLOOKUP($A44,'Základní kolo'!$A$7:$M$81,8,FALSE))</f>
      </c>
      <c r="F44" s="43">
        <f>IF(ISERROR(VLOOKUP($A44,'Základní kolo'!$A$7:$M$81,9,FALSE)),"",VLOOKUP($A44,'Základní kolo'!$A$7:$M$81,9,FALSE))</f>
      </c>
      <c r="G44" s="44">
        <f>IF(ISERROR(VLOOKUP($A44,'Základní kolo'!$A$7:$M$81,10,FALSE)),"",VLOOKUP($A44,'Základní kolo'!$A$7:$M$81,10,FALSE))</f>
      </c>
      <c r="H44" s="45">
        <f>IF(ISERROR(VLOOKUP($A44,'Základní kolo'!$A$7:$M$81,11,FALSE)),"",VLOOKUP($A44,'Základní kolo'!$A$7:$M$81,11,FALSE))</f>
      </c>
      <c r="I44" s="45">
        <f>IF(ISERROR(VLOOKUP($A44,'Základní kolo'!$A$7:$M$81,12,FALSE)),"",VLOOKUP($A44,'Základní kolo'!$A$7:$M$81,12,FALSE))</f>
      </c>
      <c r="J44" s="46">
        <f>IF(ISERROR(VLOOKUP($A44,'Základní kolo'!$A$7:$M$81,13,FALSE)),"",VLOOKUP($A44,'Základní kolo'!$A$7:$M$81,13,FALSE))</f>
      </c>
    </row>
    <row r="45" spans="1:10" s="5" customFormat="1" ht="12.75">
      <c r="A45" s="5">
        <v>39</v>
      </c>
      <c r="B45" s="41">
        <f>IF(ISERROR(VLOOKUP($A45,'Základní kolo'!$A$7:$M$81,5,FALSE)),"",VLOOKUP($A45,'Základní kolo'!$A$7:$M$81,5,FALSE))</f>
      </c>
      <c r="C45" s="42">
        <f>IF(ISERROR(VLOOKUP($A45,'Základní kolo'!$A$7:$M$81,6,FALSE)),"",VLOOKUP($A45,'Základní kolo'!$A$7:$M$81,6,FALSE))</f>
      </c>
      <c r="D45" s="43">
        <f>IF(ISERROR(VLOOKUP($A45,'Základní kolo'!$A$7:$M$81,7,FALSE)),"",VLOOKUP($A45,'Základní kolo'!$A$7:$M$81,7,FALSE))</f>
      </c>
      <c r="E45" s="44">
        <f>IF(ISERROR(VLOOKUP($A45,'Základní kolo'!$A$7:$M$81,8,FALSE)),"",VLOOKUP($A45,'Základní kolo'!$A$7:$M$81,8,FALSE))</f>
      </c>
      <c r="F45" s="43">
        <f>IF(ISERROR(VLOOKUP($A45,'Základní kolo'!$A$7:$M$81,9,FALSE)),"",VLOOKUP($A45,'Základní kolo'!$A$7:$M$81,9,FALSE))</f>
      </c>
      <c r="G45" s="44">
        <f>IF(ISERROR(VLOOKUP($A45,'Základní kolo'!$A$7:$M$81,10,FALSE)),"",VLOOKUP($A45,'Základní kolo'!$A$7:$M$81,10,FALSE))</f>
      </c>
      <c r="H45" s="45">
        <f>IF(ISERROR(VLOOKUP($A45,'Základní kolo'!$A$7:$M$81,11,FALSE)),"",VLOOKUP($A45,'Základní kolo'!$A$7:$M$81,11,FALSE))</f>
      </c>
      <c r="I45" s="45">
        <f>IF(ISERROR(VLOOKUP($A45,'Základní kolo'!$A$7:$M$81,12,FALSE)),"",VLOOKUP($A45,'Základní kolo'!$A$7:$M$81,12,FALSE))</f>
      </c>
      <c r="J45" s="46">
        <f>IF(ISERROR(VLOOKUP($A45,'Základní kolo'!$A$7:$M$81,13,FALSE)),"",VLOOKUP($A45,'Základní kolo'!$A$7:$M$81,13,FALSE))</f>
      </c>
    </row>
    <row r="46" spans="1:10" s="5" customFormat="1" ht="12.75">
      <c r="A46" s="5">
        <v>40</v>
      </c>
      <c r="B46" s="41">
        <f>IF(ISERROR(VLOOKUP($A46,'Základní kolo'!$A$7:$M$81,5,FALSE)),"",VLOOKUP($A46,'Základní kolo'!$A$7:$M$81,5,FALSE))</f>
      </c>
      <c r="C46" s="42">
        <f>IF(ISERROR(VLOOKUP($A46,'Základní kolo'!$A$7:$M$81,6,FALSE)),"",VLOOKUP($A46,'Základní kolo'!$A$7:$M$81,6,FALSE))</f>
      </c>
      <c r="D46" s="43">
        <f>IF(ISERROR(VLOOKUP($A46,'Základní kolo'!$A$7:$M$81,7,FALSE)),"",VLOOKUP($A46,'Základní kolo'!$A$7:$M$81,7,FALSE))</f>
      </c>
      <c r="E46" s="44">
        <f>IF(ISERROR(VLOOKUP($A46,'Základní kolo'!$A$7:$M$81,8,FALSE)),"",VLOOKUP($A46,'Základní kolo'!$A$7:$M$81,8,FALSE))</f>
      </c>
      <c r="F46" s="43">
        <f>IF(ISERROR(VLOOKUP($A46,'Základní kolo'!$A$7:$M$81,9,FALSE)),"",VLOOKUP($A46,'Základní kolo'!$A$7:$M$81,9,FALSE))</f>
      </c>
      <c r="G46" s="44">
        <f>IF(ISERROR(VLOOKUP($A46,'Základní kolo'!$A$7:$M$81,10,FALSE)),"",VLOOKUP($A46,'Základní kolo'!$A$7:$M$81,10,FALSE))</f>
      </c>
      <c r="H46" s="45">
        <f>IF(ISERROR(VLOOKUP($A46,'Základní kolo'!$A$7:$M$81,11,FALSE)),"",VLOOKUP($A46,'Základní kolo'!$A$7:$M$81,11,FALSE))</f>
      </c>
      <c r="I46" s="45">
        <f>IF(ISERROR(VLOOKUP($A46,'Základní kolo'!$A$7:$M$81,12,FALSE)),"",VLOOKUP($A46,'Základní kolo'!$A$7:$M$81,12,FALSE))</f>
      </c>
      <c r="J46" s="46">
        <f>IF(ISERROR(VLOOKUP($A46,'Základní kolo'!$A$7:$M$81,13,FALSE)),"",VLOOKUP($A46,'Základní kolo'!$A$7:$M$81,13,FALSE))</f>
      </c>
    </row>
    <row r="47" spans="1:10" s="5" customFormat="1" ht="12.75">
      <c r="A47" s="5">
        <v>41</v>
      </c>
      <c r="B47" s="41">
        <f>IF(ISERROR(VLOOKUP($A47,'Základní kolo'!$A$7:$M$81,5,FALSE)),"",VLOOKUP($A47,'Základní kolo'!$A$7:$M$81,5,FALSE))</f>
      </c>
      <c r="C47" s="42">
        <f>IF(ISERROR(VLOOKUP($A47,'Základní kolo'!$A$7:$M$81,6,FALSE)),"",VLOOKUP($A47,'Základní kolo'!$A$7:$M$81,6,FALSE))</f>
      </c>
      <c r="D47" s="43">
        <f>IF(ISERROR(VLOOKUP($A47,'Základní kolo'!$A$7:$M$81,7,FALSE)),"",VLOOKUP($A47,'Základní kolo'!$A$7:$M$81,7,FALSE))</f>
      </c>
      <c r="E47" s="44">
        <f>IF(ISERROR(VLOOKUP($A47,'Základní kolo'!$A$7:$M$81,8,FALSE)),"",VLOOKUP($A47,'Základní kolo'!$A$7:$M$81,8,FALSE))</f>
      </c>
      <c r="F47" s="43">
        <f>IF(ISERROR(VLOOKUP($A47,'Základní kolo'!$A$7:$M$81,9,FALSE)),"",VLOOKUP($A47,'Základní kolo'!$A$7:$M$81,9,FALSE))</f>
      </c>
      <c r="G47" s="44">
        <f>IF(ISERROR(VLOOKUP($A47,'Základní kolo'!$A$7:$M$81,10,FALSE)),"",VLOOKUP($A47,'Základní kolo'!$A$7:$M$81,10,FALSE))</f>
      </c>
      <c r="H47" s="45">
        <f>IF(ISERROR(VLOOKUP($A47,'Základní kolo'!$A$7:$M$81,11,FALSE)),"",VLOOKUP($A47,'Základní kolo'!$A$7:$M$81,11,FALSE))</f>
      </c>
      <c r="I47" s="45">
        <f>IF(ISERROR(VLOOKUP($A47,'Základní kolo'!$A$7:$M$81,12,FALSE)),"",VLOOKUP($A47,'Základní kolo'!$A$7:$M$81,12,FALSE))</f>
      </c>
      <c r="J47" s="46">
        <f>IF(ISERROR(VLOOKUP($A47,'Základní kolo'!$A$7:$M$81,13,FALSE)),"",VLOOKUP($A47,'Základní kolo'!$A$7:$M$81,13,FALSE))</f>
      </c>
    </row>
    <row r="48" spans="1:10" s="5" customFormat="1" ht="12.75">
      <c r="A48" s="5">
        <v>42</v>
      </c>
      <c r="B48" s="41">
        <f>IF(ISERROR(VLOOKUP($A48,'Základní kolo'!$A$7:$M$81,5,FALSE)),"",VLOOKUP($A48,'Základní kolo'!$A$7:$M$81,5,FALSE))</f>
      </c>
      <c r="C48" s="42">
        <f>IF(ISERROR(VLOOKUP($A48,'Základní kolo'!$A$7:$M$81,6,FALSE)),"",VLOOKUP($A48,'Základní kolo'!$A$7:$M$81,6,FALSE))</f>
      </c>
      <c r="D48" s="43">
        <f>IF(ISERROR(VLOOKUP($A48,'Základní kolo'!$A$7:$M$81,7,FALSE)),"",VLOOKUP($A48,'Základní kolo'!$A$7:$M$81,7,FALSE))</f>
      </c>
      <c r="E48" s="44">
        <f>IF(ISERROR(VLOOKUP($A48,'Základní kolo'!$A$7:$M$81,8,FALSE)),"",VLOOKUP($A48,'Základní kolo'!$A$7:$M$81,8,FALSE))</f>
      </c>
      <c r="F48" s="43">
        <f>IF(ISERROR(VLOOKUP($A48,'Základní kolo'!$A$7:$M$81,9,FALSE)),"",VLOOKUP($A48,'Základní kolo'!$A$7:$M$81,9,FALSE))</f>
      </c>
      <c r="G48" s="44">
        <f>IF(ISERROR(VLOOKUP($A48,'Základní kolo'!$A$7:$M$81,10,FALSE)),"",VLOOKUP($A48,'Základní kolo'!$A$7:$M$81,10,FALSE))</f>
      </c>
      <c r="H48" s="45">
        <f>IF(ISERROR(VLOOKUP($A48,'Základní kolo'!$A$7:$M$81,11,FALSE)),"",VLOOKUP($A48,'Základní kolo'!$A$7:$M$81,11,FALSE))</f>
      </c>
      <c r="I48" s="45">
        <f>IF(ISERROR(VLOOKUP($A48,'Základní kolo'!$A$7:$M$81,12,FALSE)),"",VLOOKUP($A48,'Základní kolo'!$A$7:$M$81,12,FALSE))</f>
      </c>
      <c r="J48" s="46">
        <f>IF(ISERROR(VLOOKUP($A48,'Základní kolo'!$A$7:$M$81,13,FALSE)),"",VLOOKUP($A48,'Základní kolo'!$A$7:$M$81,13,FALSE))</f>
      </c>
    </row>
    <row r="49" spans="1:10" s="5" customFormat="1" ht="12.75">
      <c r="A49" s="5">
        <v>43</v>
      </c>
      <c r="B49" s="41">
        <f>IF(ISERROR(VLOOKUP($A49,'Základní kolo'!$A$7:$M$81,5,FALSE)),"",VLOOKUP($A49,'Základní kolo'!$A$7:$M$81,5,FALSE))</f>
      </c>
      <c r="C49" s="42">
        <f>IF(ISERROR(VLOOKUP($A49,'Základní kolo'!$A$7:$M$81,6,FALSE)),"",VLOOKUP($A49,'Základní kolo'!$A$7:$M$81,6,FALSE))</f>
      </c>
      <c r="D49" s="43">
        <f>IF(ISERROR(VLOOKUP($A49,'Základní kolo'!$A$7:$M$81,7,FALSE)),"",VLOOKUP($A49,'Základní kolo'!$A$7:$M$81,7,FALSE))</f>
      </c>
      <c r="E49" s="44">
        <f>IF(ISERROR(VLOOKUP($A49,'Základní kolo'!$A$7:$M$81,8,FALSE)),"",VLOOKUP($A49,'Základní kolo'!$A$7:$M$81,8,FALSE))</f>
      </c>
      <c r="F49" s="43">
        <f>IF(ISERROR(VLOOKUP($A49,'Základní kolo'!$A$7:$M$81,9,FALSE)),"",VLOOKUP($A49,'Základní kolo'!$A$7:$M$81,9,FALSE))</f>
      </c>
      <c r="G49" s="44">
        <f>IF(ISERROR(VLOOKUP($A49,'Základní kolo'!$A$7:$M$81,10,FALSE)),"",VLOOKUP($A49,'Základní kolo'!$A$7:$M$81,10,FALSE))</f>
      </c>
      <c r="H49" s="45">
        <f>IF(ISERROR(VLOOKUP($A49,'Základní kolo'!$A$7:$M$81,11,FALSE)),"",VLOOKUP($A49,'Základní kolo'!$A$7:$M$81,11,FALSE))</f>
      </c>
      <c r="I49" s="45">
        <f>IF(ISERROR(VLOOKUP($A49,'Základní kolo'!$A$7:$M$81,12,FALSE)),"",VLOOKUP($A49,'Základní kolo'!$A$7:$M$81,12,FALSE))</f>
      </c>
      <c r="J49" s="46">
        <f>IF(ISERROR(VLOOKUP($A49,'Základní kolo'!$A$7:$M$81,13,FALSE)),"",VLOOKUP($A49,'Základní kolo'!$A$7:$M$81,13,FALSE))</f>
      </c>
    </row>
    <row r="50" spans="1:10" s="5" customFormat="1" ht="12.75">
      <c r="A50" s="5">
        <v>44</v>
      </c>
      <c r="B50" s="41">
        <f>IF(ISERROR(VLOOKUP($A50,'Základní kolo'!$A$7:$M$81,5,FALSE)),"",VLOOKUP($A50,'Základní kolo'!$A$7:$M$81,5,FALSE))</f>
      </c>
      <c r="C50" s="42">
        <f>IF(ISERROR(VLOOKUP($A50,'Základní kolo'!$A$7:$M$81,6,FALSE)),"",VLOOKUP($A50,'Základní kolo'!$A$7:$M$81,6,FALSE))</f>
      </c>
      <c r="D50" s="43">
        <f>IF(ISERROR(VLOOKUP($A50,'Základní kolo'!$A$7:$M$81,7,FALSE)),"",VLOOKUP($A50,'Základní kolo'!$A$7:$M$81,7,FALSE))</f>
      </c>
      <c r="E50" s="44">
        <f>IF(ISERROR(VLOOKUP($A50,'Základní kolo'!$A$7:$M$81,8,FALSE)),"",VLOOKUP($A50,'Základní kolo'!$A$7:$M$81,8,FALSE))</f>
      </c>
      <c r="F50" s="43">
        <f>IF(ISERROR(VLOOKUP($A50,'Základní kolo'!$A$7:$M$81,9,FALSE)),"",VLOOKUP($A50,'Základní kolo'!$A$7:$M$81,9,FALSE))</f>
      </c>
      <c r="G50" s="44">
        <f>IF(ISERROR(VLOOKUP($A50,'Základní kolo'!$A$7:$M$81,10,FALSE)),"",VLOOKUP($A50,'Základní kolo'!$A$7:$M$81,10,FALSE))</f>
      </c>
      <c r="H50" s="45">
        <f>IF(ISERROR(VLOOKUP($A50,'Základní kolo'!$A$7:$M$81,11,FALSE)),"",VLOOKUP($A50,'Základní kolo'!$A$7:$M$81,11,FALSE))</f>
      </c>
      <c r="I50" s="45">
        <f>IF(ISERROR(VLOOKUP($A50,'Základní kolo'!$A$7:$M$81,12,FALSE)),"",VLOOKUP($A50,'Základní kolo'!$A$7:$M$81,12,FALSE))</f>
      </c>
      <c r="J50" s="46">
        <f>IF(ISERROR(VLOOKUP($A50,'Základní kolo'!$A$7:$M$81,13,FALSE)),"",VLOOKUP($A50,'Základní kolo'!$A$7:$M$81,13,FALSE))</f>
      </c>
    </row>
    <row r="51" spans="1:10" s="5" customFormat="1" ht="12.75">
      <c r="A51" s="5">
        <v>45</v>
      </c>
      <c r="B51" s="41">
        <f>IF(ISERROR(VLOOKUP($A51,'Základní kolo'!$A$7:$M$81,5,FALSE)),"",VLOOKUP($A51,'Základní kolo'!$A$7:$M$81,5,FALSE))</f>
      </c>
      <c r="C51" s="42">
        <f>IF(ISERROR(VLOOKUP($A51,'Základní kolo'!$A$7:$M$81,6,FALSE)),"",VLOOKUP($A51,'Základní kolo'!$A$7:$M$81,6,FALSE))</f>
      </c>
      <c r="D51" s="43">
        <f>IF(ISERROR(VLOOKUP($A51,'Základní kolo'!$A$7:$M$81,7,FALSE)),"",VLOOKUP($A51,'Základní kolo'!$A$7:$M$81,7,FALSE))</f>
      </c>
      <c r="E51" s="44">
        <f>IF(ISERROR(VLOOKUP($A51,'Základní kolo'!$A$7:$M$81,8,FALSE)),"",VLOOKUP($A51,'Základní kolo'!$A$7:$M$81,8,FALSE))</f>
      </c>
      <c r="F51" s="43">
        <f>IF(ISERROR(VLOOKUP($A51,'Základní kolo'!$A$7:$M$81,9,FALSE)),"",VLOOKUP($A51,'Základní kolo'!$A$7:$M$81,9,FALSE))</f>
      </c>
      <c r="G51" s="44">
        <f>IF(ISERROR(VLOOKUP($A51,'Základní kolo'!$A$7:$M$81,10,FALSE)),"",VLOOKUP($A51,'Základní kolo'!$A$7:$M$81,10,FALSE))</f>
      </c>
      <c r="H51" s="45">
        <f>IF(ISERROR(VLOOKUP($A51,'Základní kolo'!$A$7:$M$81,11,FALSE)),"",VLOOKUP($A51,'Základní kolo'!$A$7:$M$81,11,FALSE))</f>
      </c>
      <c r="I51" s="45">
        <f>IF(ISERROR(VLOOKUP($A51,'Základní kolo'!$A$7:$M$81,12,FALSE)),"",VLOOKUP($A51,'Základní kolo'!$A$7:$M$81,12,FALSE))</f>
      </c>
      <c r="J51" s="46">
        <f>IF(ISERROR(VLOOKUP($A51,'Základní kolo'!$A$7:$M$81,13,FALSE)),"",VLOOKUP($A51,'Základní kolo'!$A$7:$M$81,13,FALSE))</f>
      </c>
    </row>
    <row r="52" spans="1:10" s="5" customFormat="1" ht="12.75">
      <c r="A52" s="5">
        <v>46</v>
      </c>
      <c r="B52" s="41">
        <f>IF(ISERROR(VLOOKUP($A52,'Základní kolo'!$A$7:$M$81,5,FALSE)),"",VLOOKUP($A52,'Základní kolo'!$A$7:$M$81,5,FALSE))</f>
      </c>
      <c r="C52" s="42">
        <f>IF(ISERROR(VLOOKUP($A52,'Základní kolo'!$A$7:$M$81,6,FALSE)),"",VLOOKUP($A52,'Základní kolo'!$A$7:$M$81,6,FALSE))</f>
      </c>
      <c r="D52" s="43">
        <f>IF(ISERROR(VLOOKUP($A52,'Základní kolo'!$A$7:$M$81,7,FALSE)),"",VLOOKUP($A52,'Základní kolo'!$A$7:$M$81,7,FALSE))</f>
      </c>
      <c r="E52" s="44">
        <f>IF(ISERROR(VLOOKUP($A52,'Základní kolo'!$A$7:$M$81,8,FALSE)),"",VLOOKUP($A52,'Základní kolo'!$A$7:$M$81,8,FALSE))</f>
      </c>
      <c r="F52" s="43">
        <f>IF(ISERROR(VLOOKUP($A52,'Základní kolo'!$A$7:$M$81,9,FALSE)),"",VLOOKUP($A52,'Základní kolo'!$A$7:$M$81,9,FALSE))</f>
      </c>
      <c r="G52" s="44">
        <f>IF(ISERROR(VLOOKUP($A52,'Základní kolo'!$A$7:$M$81,10,FALSE)),"",VLOOKUP($A52,'Základní kolo'!$A$7:$M$81,10,FALSE))</f>
      </c>
      <c r="H52" s="45">
        <f>IF(ISERROR(VLOOKUP($A52,'Základní kolo'!$A$7:$M$81,11,FALSE)),"",VLOOKUP($A52,'Základní kolo'!$A$7:$M$81,11,FALSE))</f>
      </c>
      <c r="I52" s="45">
        <f>IF(ISERROR(VLOOKUP($A52,'Základní kolo'!$A$7:$M$81,12,FALSE)),"",VLOOKUP($A52,'Základní kolo'!$A$7:$M$81,12,FALSE))</f>
      </c>
      <c r="J52" s="46">
        <f>IF(ISERROR(VLOOKUP($A52,'Základní kolo'!$A$7:$M$81,13,FALSE)),"",VLOOKUP($A52,'Základní kolo'!$A$7:$M$81,13,FALSE))</f>
      </c>
    </row>
    <row r="53" spans="1:10" s="5" customFormat="1" ht="12.75">
      <c r="A53" s="5">
        <v>47</v>
      </c>
      <c r="B53" s="41">
        <f>IF(ISERROR(VLOOKUP($A53,'Základní kolo'!$A$7:$M$81,5,FALSE)),"",VLOOKUP($A53,'Základní kolo'!$A$7:$M$81,5,FALSE))</f>
      </c>
      <c r="C53" s="42">
        <f>IF(ISERROR(VLOOKUP($A53,'Základní kolo'!$A$7:$M$81,6,FALSE)),"",VLOOKUP($A53,'Základní kolo'!$A$7:$M$81,6,FALSE))</f>
      </c>
      <c r="D53" s="43">
        <f>IF(ISERROR(VLOOKUP($A53,'Základní kolo'!$A$7:$M$81,7,FALSE)),"",VLOOKUP($A53,'Základní kolo'!$A$7:$M$81,7,FALSE))</f>
      </c>
      <c r="E53" s="44">
        <f>IF(ISERROR(VLOOKUP($A53,'Základní kolo'!$A$7:$M$81,8,FALSE)),"",VLOOKUP($A53,'Základní kolo'!$A$7:$M$81,8,FALSE))</f>
      </c>
      <c r="F53" s="43">
        <f>IF(ISERROR(VLOOKUP($A53,'Základní kolo'!$A$7:$M$81,9,FALSE)),"",VLOOKUP($A53,'Základní kolo'!$A$7:$M$81,9,FALSE))</f>
      </c>
      <c r="G53" s="44">
        <f>IF(ISERROR(VLOOKUP($A53,'Základní kolo'!$A$7:$M$81,10,FALSE)),"",VLOOKUP($A53,'Základní kolo'!$A$7:$M$81,10,FALSE))</f>
      </c>
      <c r="H53" s="45">
        <f>IF(ISERROR(VLOOKUP($A53,'Základní kolo'!$A$7:$M$81,11,FALSE)),"",VLOOKUP($A53,'Základní kolo'!$A$7:$M$81,11,FALSE))</f>
      </c>
      <c r="I53" s="45">
        <f>IF(ISERROR(VLOOKUP($A53,'Základní kolo'!$A$7:$M$81,12,FALSE)),"",VLOOKUP($A53,'Základní kolo'!$A$7:$M$81,12,FALSE))</f>
      </c>
      <c r="J53" s="46">
        <f>IF(ISERROR(VLOOKUP($A53,'Základní kolo'!$A$7:$M$81,13,FALSE)),"",VLOOKUP($A53,'Základní kolo'!$A$7:$M$81,13,FALSE))</f>
      </c>
    </row>
    <row r="54" spans="1:10" s="5" customFormat="1" ht="12.75">
      <c r="A54" s="5">
        <v>48</v>
      </c>
      <c r="B54" s="41">
        <f>IF(ISERROR(VLOOKUP($A54,'Základní kolo'!$A$7:$M$81,5,FALSE)),"",VLOOKUP($A54,'Základní kolo'!$A$7:$M$81,5,FALSE))</f>
      </c>
      <c r="C54" s="42">
        <f>IF(ISERROR(VLOOKUP($A54,'Základní kolo'!$A$7:$M$81,6,FALSE)),"",VLOOKUP($A54,'Základní kolo'!$A$7:$M$81,6,FALSE))</f>
      </c>
      <c r="D54" s="43">
        <f>IF(ISERROR(VLOOKUP($A54,'Základní kolo'!$A$7:$M$81,7,FALSE)),"",VLOOKUP($A54,'Základní kolo'!$A$7:$M$81,7,FALSE))</f>
      </c>
      <c r="E54" s="44">
        <f>IF(ISERROR(VLOOKUP($A54,'Základní kolo'!$A$7:$M$81,8,FALSE)),"",VLOOKUP($A54,'Základní kolo'!$A$7:$M$81,8,FALSE))</f>
      </c>
      <c r="F54" s="43">
        <f>IF(ISERROR(VLOOKUP($A54,'Základní kolo'!$A$7:$M$81,9,FALSE)),"",VLOOKUP($A54,'Základní kolo'!$A$7:$M$81,9,FALSE))</f>
      </c>
      <c r="G54" s="44">
        <f>IF(ISERROR(VLOOKUP($A54,'Základní kolo'!$A$7:$M$81,10,FALSE)),"",VLOOKUP($A54,'Základní kolo'!$A$7:$M$81,10,FALSE))</f>
      </c>
      <c r="H54" s="45">
        <f>IF(ISERROR(VLOOKUP($A54,'Základní kolo'!$A$7:$M$81,11,FALSE)),"",VLOOKUP($A54,'Základní kolo'!$A$7:$M$81,11,FALSE))</f>
      </c>
      <c r="I54" s="45">
        <f>IF(ISERROR(VLOOKUP($A54,'Základní kolo'!$A$7:$M$81,12,FALSE)),"",VLOOKUP($A54,'Základní kolo'!$A$7:$M$81,12,FALSE))</f>
      </c>
      <c r="J54" s="46">
        <f>IF(ISERROR(VLOOKUP($A54,'Základní kolo'!$A$7:$M$81,13,FALSE)),"",VLOOKUP($A54,'Základní kolo'!$A$7:$M$81,13,FALSE))</f>
      </c>
    </row>
    <row r="55" spans="1:10" s="5" customFormat="1" ht="12.75">
      <c r="A55" s="5">
        <v>49</v>
      </c>
      <c r="B55" s="41">
        <f>IF(ISERROR(VLOOKUP($A55,'Základní kolo'!$A$7:$M$81,5,FALSE)),"",VLOOKUP($A55,'Základní kolo'!$A$7:$M$81,5,FALSE))</f>
      </c>
      <c r="C55" s="42">
        <f>IF(ISERROR(VLOOKUP($A55,'Základní kolo'!$A$7:$M$81,6,FALSE)),"",VLOOKUP($A55,'Základní kolo'!$A$7:$M$81,6,FALSE))</f>
      </c>
      <c r="D55" s="43">
        <f>IF(ISERROR(VLOOKUP($A55,'Základní kolo'!$A$7:$M$81,7,FALSE)),"",VLOOKUP($A55,'Základní kolo'!$A$7:$M$81,7,FALSE))</f>
      </c>
      <c r="E55" s="44">
        <f>IF(ISERROR(VLOOKUP($A55,'Základní kolo'!$A$7:$M$81,8,FALSE)),"",VLOOKUP($A55,'Základní kolo'!$A$7:$M$81,8,FALSE))</f>
      </c>
      <c r="F55" s="43">
        <f>IF(ISERROR(VLOOKUP($A55,'Základní kolo'!$A$7:$M$81,9,FALSE)),"",VLOOKUP($A55,'Základní kolo'!$A$7:$M$81,9,FALSE))</f>
      </c>
      <c r="G55" s="44">
        <f>IF(ISERROR(VLOOKUP($A55,'Základní kolo'!$A$7:$M$81,10,FALSE)),"",VLOOKUP($A55,'Základní kolo'!$A$7:$M$81,10,FALSE))</f>
      </c>
      <c r="H55" s="45">
        <f>IF(ISERROR(VLOOKUP($A55,'Základní kolo'!$A$7:$M$81,11,FALSE)),"",VLOOKUP($A55,'Základní kolo'!$A$7:$M$81,11,FALSE))</f>
      </c>
      <c r="I55" s="45">
        <f>IF(ISERROR(VLOOKUP($A55,'Základní kolo'!$A$7:$M$81,12,FALSE)),"",VLOOKUP($A55,'Základní kolo'!$A$7:$M$81,12,FALSE))</f>
      </c>
      <c r="J55" s="46">
        <f>IF(ISERROR(VLOOKUP($A55,'Základní kolo'!$A$7:$M$81,13,FALSE)),"",VLOOKUP($A55,'Základní kolo'!$A$7:$M$81,13,FALSE))</f>
      </c>
    </row>
    <row r="56" spans="1:10" s="5" customFormat="1" ht="12.75">
      <c r="A56" s="5">
        <v>50</v>
      </c>
      <c r="B56" s="41">
        <f>IF(ISERROR(VLOOKUP($A56,'Základní kolo'!$A$7:$M$81,5,FALSE)),"",VLOOKUP($A56,'Základní kolo'!$A$7:$M$81,5,FALSE))</f>
      </c>
      <c r="C56" s="42">
        <f>IF(ISERROR(VLOOKUP($A56,'Základní kolo'!$A$7:$M$81,6,FALSE)),"",VLOOKUP($A56,'Základní kolo'!$A$7:$M$81,6,FALSE))</f>
      </c>
      <c r="D56" s="43">
        <f>IF(ISERROR(VLOOKUP($A56,'Základní kolo'!$A$7:$M$81,7,FALSE)),"",VLOOKUP($A56,'Základní kolo'!$A$7:$M$81,7,FALSE))</f>
      </c>
      <c r="E56" s="44">
        <f>IF(ISERROR(VLOOKUP($A56,'Základní kolo'!$A$7:$M$81,8,FALSE)),"",VLOOKUP($A56,'Základní kolo'!$A$7:$M$81,8,FALSE))</f>
      </c>
      <c r="F56" s="43">
        <f>IF(ISERROR(VLOOKUP($A56,'Základní kolo'!$A$7:$M$81,9,FALSE)),"",VLOOKUP($A56,'Základní kolo'!$A$7:$M$81,9,FALSE))</f>
      </c>
      <c r="G56" s="44">
        <f>IF(ISERROR(VLOOKUP($A56,'Základní kolo'!$A$7:$M$81,10,FALSE)),"",VLOOKUP($A56,'Základní kolo'!$A$7:$M$81,10,FALSE))</f>
      </c>
      <c r="H56" s="45">
        <f>IF(ISERROR(VLOOKUP($A56,'Základní kolo'!$A$7:$M$81,11,FALSE)),"",VLOOKUP($A56,'Základní kolo'!$A$7:$M$81,11,FALSE))</f>
      </c>
      <c r="I56" s="45">
        <f>IF(ISERROR(VLOOKUP($A56,'Základní kolo'!$A$7:$M$81,12,FALSE)),"",VLOOKUP($A56,'Základní kolo'!$A$7:$M$81,12,FALSE))</f>
      </c>
      <c r="J56" s="46">
        <f>IF(ISERROR(VLOOKUP($A56,'Základní kolo'!$A$7:$M$81,13,FALSE)),"",VLOOKUP($A56,'Základní kolo'!$A$7:$M$81,13,FALSE))</f>
      </c>
    </row>
    <row r="57" spans="1:10" s="5" customFormat="1" ht="12.75">
      <c r="A57" s="5">
        <v>51</v>
      </c>
      <c r="B57" s="41">
        <f>IF(ISERROR(VLOOKUP($A57,'Základní kolo'!$A$7:$M$81,5,FALSE)),"",VLOOKUP($A57,'Základní kolo'!$A$7:$M$81,5,FALSE))</f>
      </c>
      <c r="C57" s="42">
        <f>IF(ISERROR(VLOOKUP($A57,'Základní kolo'!$A$7:$M$81,6,FALSE)),"",VLOOKUP($A57,'Základní kolo'!$A$7:$M$81,6,FALSE))</f>
      </c>
      <c r="D57" s="43">
        <f>IF(ISERROR(VLOOKUP($A57,'Základní kolo'!$A$7:$M$81,7,FALSE)),"",VLOOKUP($A57,'Základní kolo'!$A$7:$M$81,7,FALSE))</f>
      </c>
      <c r="E57" s="44">
        <f>IF(ISERROR(VLOOKUP($A57,'Základní kolo'!$A$7:$M$81,8,FALSE)),"",VLOOKUP($A57,'Základní kolo'!$A$7:$M$81,8,FALSE))</f>
      </c>
      <c r="F57" s="43">
        <f>IF(ISERROR(VLOOKUP($A57,'Základní kolo'!$A$7:$M$81,9,FALSE)),"",VLOOKUP($A57,'Základní kolo'!$A$7:$M$81,9,FALSE))</f>
      </c>
      <c r="G57" s="44">
        <f>IF(ISERROR(VLOOKUP($A57,'Základní kolo'!$A$7:$M$81,10,FALSE)),"",VLOOKUP($A57,'Základní kolo'!$A$7:$M$81,10,FALSE))</f>
      </c>
      <c r="H57" s="45">
        <f>IF(ISERROR(VLOOKUP($A57,'Základní kolo'!$A$7:$M$81,11,FALSE)),"",VLOOKUP($A57,'Základní kolo'!$A$7:$M$81,11,FALSE))</f>
      </c>
      <c r="I57" s="45">
        <f>IF(ISERROR(VLOOKUP($A57,'Základní kolo'!$A$7:$M$81,12,FALSE)),"",VLOOKUP($A57,'Základní kolo'!$A$7:$M$81,12,FALSE))</f>
      </c>
      <c r="J57" s="46">
        <f>IF(ISERROR(VLOOKUP($A57,'Základní kolo'!$A$7:$M$81,13,FALSE)),"",VLOOKUP($A57,'Základní kolo'!$A$7:$M$81,13,FALSE))</f>
      </c>
    </row>
    <row r="58" spans="1:10" s="5" customFormat="1" ht="12.75">
      <c r="A58" s="5">
        <v>52</v>
      </c>
      <c r="B58" s="41">
        <f>IF(ISERROR(VLOOKUP($A58,'Základní kolo'!$A$7:$M$81,5,FALSE)),"",VLOOKUP($A58,'Základní kolo'!$A$7:$M$81,5,FALSE))</f>
      </c>
      <c r="C58" s="42">
        <f>IF(ISERROR(VLOOKUP($A58,'Základní kolo'!$A$7:$M$81,6,FALSE)),"",VLOOKUP($A58,'Základní kolo'!$A$7:$M$81,6,FALSE))</f>
      </c>
      <c r="D58" s="43">
        <f>IF(ISERROR(VLOOKUP($A58,'Základní kolo'!$A$7:$M$81,7,FALSE)),"",VLOOKUP($A58,'Základní kolo'!$A$7:$M$81,7,FALSE))</f>
      </c>
      <c r="E58" s="44">
        <f>IF(ISERROR(VLOOKUP($A58,'Základní kolo'!$A$7:$M$81,8,FALSE)),"",VLOOKUP($A58,'Základní kolo'!$A$7:$M$81,8,FALSE))</f>
      </c>
      <c r="F58" s="43">
        <f>IF(ISERROR(VLOOKUP($A58,'Základní kolo'!$A$7:$M$81,9,FALSE)),"",VLOOKUP($A58,'Základní kolo'!$A$7:$M$81,9,FALSE))</f>
      </c>
      <c r="G58" s="44">
        <f>IF(ISERROR(VLOOKUP($A58,'Základní kolo'!$A$7:$M$81,10,FALSE)),"",VLOOKUP($A58,'Základní kolo'!$A$7:$M$81,10,FALSE))</f>
      </c>
      <c r="H58" s="45">
        <f>IF(ISERROR(VLOOKUP($A58,'Základní kolo'!$A$7:$M$81,11,FALSE)),"",VLOOKUP($A58,'Základní kolo'!$A$7:$M$81,11,FALSE))</f>
      </c>
      <c r="I58" s="45">
        <f>IF(ISERROR(VLOOKUP($A58,'Základní kolo'!$A$7:$M$81,12,FALSE)),"",VLOOKUP($A58,'Základní kolo'!$A$7:$M$81,12,FALSE))</f>
      </c>
      <c r="J58" s="46">
        <f>IF(ISERROR(VLOOKUP($A58,'Základní kolo'!$A$7:$M$81,13,FALSE)),"",VLOOKUP($A58,'Základní kolo'!$A$7:$M$81,13,FALSE))</f>
      </c>
    </row>
    <row r="59" spans="1:10" s="5" customFormat="1" ht="12.75">
      <c r="A59" s="5">
        <v>53</v>
      </c>
      <c r="B59" s="41">
        <f>IF(ISERROR(VLOOKUP($A59,'Základní kolo'!$A$7:$M$81,5,FALSE)),"",VLOOKUP($A59,'Základní kolo'!$A$7:$M$81,5,FALSE))</f>
      </c>
      <c r="C59" s="42">
        <f>IF(ISERROR(VLOOKUP($A59,'Základní kolo'!$A$7:$M$81,6,FALSE)),"",VLOOKUP($A59,'Základní kolo'!$A$7:$M$81,6,FALSE))</f>
      </c>
      <c r="D59" s="43">
        <f>IF(ISERROR(VLOOKUP($A59,'Základní kolo'!$A$7:$M$81,7,FALSE)),"",VLOOKUP($A59,'Základní kolo'!$A$7:$M$81,7,FALSE))</f>
      </c>
      <c r="E59" s="44">
        <f>IF(ISERROR(VLOOKUP($A59,'Základní kolo'!$A$7:$M$81,8,FALSE)),"",VLOOKUP($A59,'Základní kolo'!$A$7:$M$81,8,FALSE))</f>
      </c>
      <c r="F59" s="43">
        <f>IF(ISERROR(VLOOKUP($A59,'Základní kolo'!$A$7:$M$81,9,FALSE)),"",VLOOKUP($A59,'Základní kolo'!$A$7:$M$81,9,FALSE))</f>
      </c>
      <c r="G59" s="44">
        <f>IF(ISERROR(VLOOKUP($A59,'Základní kolo'!$A$7:$M$81,10,FALSE)),"",VLOOKUP($A59,'Základní kolo'!$A$7:$M$81,10,FALSE))</f>
      </c>
      <c r="H59" s="45">
        <f>IF(ISERROR(VLOOKUP($A59,'Základní kolo'!$A$7:$M$81,11,FALSE)),"",VLOOKUP($A59,'Základní kolo'!$A$7:$M$81,11,FALSE))</f>
      </c>
      <c r="I59" s="45">
        <f>IF(ISERROR(VLOOKUP($A59,'Základní kolo'!$A$7:$M$81,12,FALSE)),"",VLOOKUP($A59,'Základní kolo'!$A$7:$M$81,12,FALSE))</f>
      </c>
      <c r="J59" s="46">
        <f>IF(ISERROR(VLOOKUP($A59,'Základní kolo'!$A$7:$M$81,13,FALSE)),"",VLOOKUP($A59,'Základní kolo'!$A$7:$M$81,13,FALSE))</f>
      </c>
    </row>
    <row r="60" spans="1:10" s="5" customFormat="1" ht="12.75">
      <c r="A60" s="5">
        <v>54</v>
      </c>
      <c r="B60" s="41">
        <f>IF(ISERROR(VLOOKUP($A60,'Základní kolo'!$A$7:$M$81,5,FALSE)),"",VLOOKUP($A60,'Základní kolo'!$A$7:$M$81,5,FALSE))</f>
      </c>
      <c r="C60" s="42">
        <f>IF(ISERROR(VLOOKUP($A60,'Základní kolo'!$A$7:$M$81,6,FALSE)),"",VLOOKUP($A60,'Základní kolo'!$A$7:$M$81,6,FALSE))</f>
      </c>
      <c r="D60" s="43">
        <f>IF(ISERROR(VLOOKUP($A60,'Základní kolo'!$A$7:$M$81,7,FALSE)),"",VLOOKUP($A60,'Základní kolo'!$A$7:$M$81,7,FALSE))</f>
      </c>
      <c r="E60" s="44">
        <f>IF(ISERROR(VLOOKUP($A60,'Základní kolo'!$A$7:$M$81,8,FALSE)),"",VLOOKUP($A60,'Základní kolo'!$A$7:$M$81,8,FALSE))</f>
      </c>
      <c r="F60" s="43">
        <f>IF(ISERROR(VLOOKUP($A60,'Základní kolo'!$A$7:$M$81,9,FALSE)),"",VLOOKUP($A60,'Základní kolo'!$A$7:$M$81,9,FALSE))</f>
      </c>
      <c r="G60" s="44">
        <f>IF(ISERROR(VLOOKUP($A60,'Základní kolo'!$A$7:$M$81,10,FALSE)),"",VLOOKUP($A60,'Základní kolo'!$A$7:$M$81,10,FALSE))</f>
      </c>
      <c r="H60" s="45">
        <f>IF(ISERROR(VLOOKUP($A60,'Základní kolo'!$A$7:$M$81,11,FALSE)),"",VLOOKUP($A60,'Základní kolo'!$A$7:$M$81,11,FALSE))</f>
      </c>
      <c r="I60" s="45">
        <f>IF(ISERROR(VLOOKUP($A60,'Základní kolo'!$A$7:$M$81,12,FALSE)),"",VLOOKUP($A60,'Základní kolo'!$A$7:$M$81,12,FALSE))</f>
      </c>
      <c r="J60" s="46">
        <f>IF(ISERROR(VLOOKUP($A60,'Základní kolo'!$A$7:$M$81,13,FALSE)),"",VLOOKUP($A60,'Základní kolo'!$A$7:$M$81,13,FALSE))</f>
      </c>
    </row>
    <row r="61" spans="1:10" s="5" customFormat="1" ht="12.75">
      <c r="A61" s="5">
        <v>55</v>
      </c>
      <c r="B61" s="41">
        <f>IF(ISERROR(VLOOKUP($A61,'Základní kolo'!$A$7:$M$81,5,FALSE)),"",VLOOKUP($A61,'Základní kolo'!$A$7:$M$81,5,FALSE))</f>
      </c>
      <c r="C61" s="42">
        <f>IF(ISERROR(VLOOKUP($A61,'Základní kolo'!$A$7:$M$81,6,FALSE)),"",VLOOKUP($A61,'Základní kolo'!$A$7:$M$81,6,FALSE))</f>
      </c>
      <c r="D61" s="43">
        <f>IF(ISERROR(VLOOKUP($A61,'Základní kolo'!$A$7:$M$81,7,FALSE)),"",VLOOKUP($A61,'Základní kolo'!$A$7:$M$81,7,FALSE))</f>
      </c>
      <c r="E61" s="44">
        <f>IF(ISERROR(VLOOKUP($A61,'Základní kolo'!$A$7:$M$81,8,FALSE)),"",VLOOKUP($A61,'Základní kolo'!$A$7:$M$81,8,FALSE))</f>
      </c>
      <c r="F61" s="43">
        <f>IF(ISERROR(VLOOKUP($A61,'Základní kolo'!$A$7:$M$81,9,FALSE)),"",VLOOKUP($A61,'Základní kolo'!$A$7:$M$81,9,FALSE))</f>
      </c>
      <c r="G61" s="44">
        <f>IF(ISERROR(VLOOKUP($A61,'Základní kolo'!$A$7:$M$81,10,FALSE)),"",VLOOKUP($A61,'Základní kolo'!$A$7:$M$81,10,FALSE))</f>
      </c>
      <c r="H61" s="45">
        <f>IF(ISERROR(VLOOKUP($A61,'Základní kolo'!$A$7:$M$81,11,FALSE)),"",VLOOKUP($A61,'Základní kolo'!$A$7:$M$81,11,FALSE))</f>
      </c>
      <c r="I61" s="45">
        <f>IF(ISERROR(VLOOKUP($A61,'Základní kolo'!$A$7:$M$81,12,FALSE)),"",VLOOKUP($A61,'Základní kolo'!$A$7:$M$81,12,FALSE))</f>
      </c>
      <c r="J61" s="46">
        <f>IF(ISERROR(VLOOKUP($A61,'Základní kolo'!$A$7:$M$81,13,FALSE)),"",VLOOKUP($A61,'Základní kolo'!$A$7:$M$81,13,FALSE))</f>
      </c>
    </row>
    <row r="62" spans="1:10" s="5" customFormat="1" ht="12.75">
      <c r="A62" s="5">
        <v>56</v>
      </c>
      <c r="B62" s="41">
        <f>IF(ISERROR(VLOOKUP($A62,'Základní kolo'!$A$7:$M$81,5,FALSE)),"",VLOOKUP($A62,'Základní kolo'!$A$7:$M$81,5,FALSE))</f>
      </c>
      <c r="C62" s="42">
        <f>IF(ISERROR(VLOOKUP($A62,'Základní kolo'!$A$7:$M$81,6,FALSE)),"",VLOOKUP($A62,'Základní kolo'!$A$7:$M$81,6,FALSE))</f>
      </c>
      <c r="D62" s="43">
        <f>IF(ISERROR(VLOOKUP($A62,'Základní kolo'!$A$7:$M$81,7,FALSE)),"",VLOOKUP($A62,'Základní kolo'!$A$7:$M$81,7,FALSE))</f>
      </c>
      <c r="E62" s="44">
        <f>IF(ISERROR(VLOOKUP($A62,'Základní kolo'!$A$7:$M$81,8,FALSE)),"",VLOOKUP($A62,'Základní kolo'!$A$7:$M$81,8,FALSE))</f>
      </c>
      <c r="F62" s="43">
        <f>IF(ISERROR(VLOOKUP($A62,'Základní kolo'!$A$7:$M$81,9,FALSE)),"",VLOOKUP($A62,'Základní kolo'!$A$7:$M$81,9,FALSE))</f>
      </c>
      <c r="G62" s="44">
        <f>IF(ISERROR(VLOOKUP($A62,'Základní kolo'!$A$7:$M$81,10,FALSE)),"",VLOOKUP($A62,'Základní kolo'!$A$7:$M$81,10,FALSE))</f>
      </c>
      <c r="H62" s="45">
        <f>IF(ISERROR(VLOOKUP($A62,'Základní kolo'!$A$7:$M$81,11,FALSE)),"",VLOOKUP($A62,'Základní kolo'!$A$7:$M$81,11,FALSE))</f>
      </c>
      <c r="I62" s="45">
        <f>IF(ISERROR(VLOOKUP($A62,'Základní kolo'!$A$7:$M$81,12,FALSE)),"",VLOOKUP($A62,'Základní kolo'!$A$7:$M$81,12,FALSE))</f>
      </c>
      <c r="J62" s="46">
        <f>IF(ISERROR(VLOOKUP($A62,'Základní kolo'!$A$7:$M$81,13,FALSE)),"",VLOOKUP($A62,'Základní kolo'!$A$7:$M$81,13,FALSE))</f>
      </c>
    </row>
    <row r="63" spans="1:10" s="5" customFormat="1" ht="12.75">
      <c r="A63" s="5">
        <v>57</v>
      </c>
      <c r="B63" s="41">
        <f>IF(ISERROR(VLOOKUP($A63,'Základní kolo'!$A$7:$M$81,5,FALSE)),"",VLOOKUP($A63,'Základní kolo'!$A$7:$M$81,5,FALSE))</f>
      </c>
      <c r="C63" s="42">
        <f>IF(ISERROR(VLOOKUP($A63,'Základní kolo'!$A$7:$M$81,6,FALSE)),"",VLOOKUP($A63,'Základní kolo'!$A$7:$M$81,6,FALSE))</f>
      </c>
      <c r="D63" s="43">
        <f>IF(ISERROR(VLOOKUP($A63,'Základní kolo'!$A$7:$M$81,7,FALSE)),"",VLOOKUP($A63,'Základní kolo'!$A$7:$M$81,7,FALSE))</f>
      </c>
      <c r="E63" s="44">
        <f>IF(ISERROR(VLOOKUP($A63,'Základní kolo'!$A$7:$M$81,8,FALSE)),"",VLOOKUP($A63,'Základní kolo'!$A$7:$M$81,8,FALSE))</f>
      </c>
      <c r="F63" s="43">
        <f>IF(ISERROR(VLOOKUP($A63,'Základní kolo'!$A$7:$M$81,9,FALSE)),"",VLOOKUP($A63,'Základní kolo'!$A$7:$M$81,9,FALSE))</f>
      </c>
      <c r="G63" s="44">
        <f>IF(ISERROR(VLOOKUP($A63,'Základní kolo'!$A$7:$M$81,10,FALSE)),"",VLOOKUP($A63,'Základní kolo'!$A$7:$M$81,10,FALSE))</f>
      </c>
      <c r="H63" s="45">
        <f>IF(ISERROR(VLOOKUP($A63,'Základní kolo'!$A$7:$M$81,11,FALSE)),"",VLOOKUP($A63,'Základní kolo'!$A$7:$M$81,11,FALSE))</f>
      </c>
      <c r="I63" s="45">
        <f>IF(ISERROR(VLOOKUP($A63,'Základní kolo'!$A$7:$M$81,12,FALSE)),"",VLOOKUP($A63,'Základní kolo'!$A$7:$M$81,12,FALSE))</f>
      </c>
      <c r="J63" s="46">
        <f>IF(ISERROR(VLOOKUP($A63,'Základní kolo'!$A$7:$M$81,13,FALSE)),"",VLOOKUP($A63,'Základní kolo'!$A$7:$M$81,13,FALSE))</f>
      </c>
    </row>
    <row r="64" spans="1:10" s="5" customFormat="1" ht="12.75">
      <c r="A64" s="5">
        <v>58</v>
      </c>
      <c r="B64" s="41">
        <f>IF(ISERROR(VLOOKUP($A64,'Základní kolo'!$A$7:$M$81,5,FALSE)),"",VLOOKUP($A64,'Základní kolo'!$A$7:$M$81,5,FALSE))</f>
      </c>
      <c r="C64" s="42">
        <f>IF(ISERROR(VLOOKUP($A64,'Základní kolo'!$A$7:$M$81,6,FALSE)),"",VLOOKUP($A64,'Základní kolo'!$A$7:$M$81,6,FALSE))</f>
      </c>
      <c r="D64" s="43">
        <f>IF(ISERROR(VLOOKUP($A64,'Základní kolo'!$A$7:$M$81,7,FALSE)),"",VLOOKUP($A64,'Základní kolo'!$A$7:$M$81,7,FALSE))</f>
      </c>
      <c r="E64" s="44">
        <f>IF(ISERROR(VLOOKUP($A64,'Základní kolo'!$A$7:$M$81,8,FALSE)),"",VLOOKUP($A64,'Základní kolo'!$A$7:$M$81,8,FALSE))</f>
      </c>
      <c r="F64" s="43">
        <f>IF(ISERROR(VLOOKUP($A64,'Základní kolo'!$A$7:$M$81,9,FALSE)),"",VLOOKUP($A64,'Základní kolo'!$A$7:$M$81,9,FALSE))</f>
      </c>
      <c r="G64" s="44">
        <f>IF(ISERROR(VLOOKUP($A64,'Základní kolo'!$A$7:$M$81,10,FALSE)),"",VLOOKUP($A64,'Základní kolo'!$A$7:$M$81,10,FALSE))</f>
      </c>
      <c r="H64" s="45">
        <f>IF(ISERROR(VLOOKUP($A64,'Základní kolo'!$A$7:$M$81,11,FALSE)),"",VLOOKUP($A64,'Základní kolo'!$A$7:$M$81,11,FALSE))</f>
      </c>
      <c r="I64" s="45">
        <f>IF(ISERROR(VLOOKUP($A64,'Základní kolo'!$A$7:$M$81,12,FALSE)),"",VLOOKUP($A64,'Základní kolo'!$A$7:$M$81,12,FALSE))</f>
      </c>
      <c r="J64" s="46">
        <f>IF(ISERROR(VLOOKUP($A64,'Základní kolo'!$A$7:$M$81,13,FALSE)),"",VLOOKUP($A64,'Základní kolo'!$A$7:$M$81,13,FALSE))</f>
      </c>
    </row>
    <row r="65" spans="1:10" s="5" customFormat="1" ht="12.75">
      <c r="A65" s="5">
        <v>59</v>
      </c>
      <c r="B65" s="41">
        <f>IF(ISERROR(VLOOKUP($A65,'Základní kolo'!$A$7:$M$81,5,FALSE)),"",VLOOKUP($A65,'Základní kolo'!$A$7:$M$81,5,FALSE))</f>
      </c>
      <c r="C65" s="42">
        <f>IF(ISERROR(VLOOKUP($A65,'Základní kolo'!$A$7:$M$81,6,FALSE)),"",VLOOKUP($A65,'Základní kolo'!$A$7:$M$81,6,FALSE))</f>
      </c>
      <c r="D65" s="43">
        <f>IF(ISERROR(VLOOKUP($A65,'Základní kolo'!$A$7:$M$81,7,FALSE)),"",VLOOKUP($A65,'Základní kolo'!$A$7:$M$81,7,FALSE))</f>
      </c>
      <c r="E65" s="44">
        <f>IF(ISERROR(VLOOKUP($A65,'Základní kolo'!$A$7:$M$81,8,FALSE)),"",VLOOKUP($A65,'Základní kolo'!$A$7:$M$81,8,FALSE))</f>
      </c>
      <c r="F65" s="43">
        <f>IF(ISERROR(VLOOKUP($A65,'Základní kolo'!$A$7:$M$81,9,FALSE)),"",VLOOKUP($A65,'Základní kolo'!$A$7:$M$81,9,FALSE))</f>
      </c>
      <c r="G65" s="44">
        <f>IF(ISERROR(VLOOKUP($A65,'Základní kolo'!$A$7:$M$81,10,FALSE)),"",VLOOKUP($A65,'Základní kolo'!$A$7:$M$81,10,FALSE))</f>
      </c>
      <c r="H65" s="45">
        <f>IF(ISERROR(VLOOKUP($A65,'Základní kolo'!$A$7:$M$81,11,FALSE)),"",VLOOKUP($A65,'Základní kolo'!$A$7:$M$81,11,FALSE))</f>
      </c>
      <c r="I65" s="45">
        <f>IF(ISERROR(VLOOKUP($A65,'Základní kolo'!$A$7:$M$81,12,FALSE)),"",VLOOKUP($A65,'Základní kolo'!$A$7:$M$81,12,FALSE))</f>
      </c>
      <c r="J65" s="46">
        <f>IF(ISERROR(VLOOKUP($A65,'Základní kolo'!$A$7:$M$81,13,FALSE)),"",VLOOKUP($A65,'Základní kolo'!$A$7:$M$81,13,FALSE))</f>
      </c>
    </row>
    <row r="66" spans="1:10" s="5" customFormat="1" ht="12.75">
      <c r="A66" s="5">
        <v>60</v>
      </c>
      <c r="B66" s="41">
        <f>IF(ISERROR(VLOOKUP($A66,'Základní kolo'!$A$7:$M$81,5,FALSE)),"",VLOOKUP($A66,'Základní kolo'!$A$7:$M$81,5,FALSE))</f>
      </c>
      <c r="C66" s="42">
        <f>IF(ISERROR(VLOOKUP($A66,'Základní kolo'!$A$7:$M$81,6,FALSE)),"",VLOOKUP($A66,'Základní kolo'!$A$7:$M$81,6,FALSE))</f>
      </c>
      <c r="D66" s="43">
        <f>IF(ISERROR(VLOOKUP($A66,'Základní kolo'!$A$7:$M$81,7,FALSE)),"",VLOOKUP($A66,'Základní kolo'!$A$7:$M$81,7,FALSE))</f>
      </c>
      <c r="E66" s="44">
        <f>IF(ISERROR(VLOOKUP($A66,'Základní kolo'!$A$7:$M$81,8,FALSE)),"",VLOOKUP($A66,'Základní kolo'!$A$7:$M$81,8,FALSE))</f>
      </c>
      <c r="F66" s="43">
        <f>IF(ISERROR(VLOOKUP($A66,'Základní kolo'!$A$7:$M$81,9,FALSE)),"",VLOOKUP($A66,'Základní kolo'!$A$7:$M$81,9,FALSE))</f>
      </c>
      <c r="G66" s="44">
        <f>IF(ISERROR(VLOOKUP($A66,'Základní kolo'!$A$7:$M$81,10,FALSE)),"",VLOOKUP($A66,'Základní kolo'!$A$7:$M$81,10,FALSE))</f>
      </c>
      <c r="H66" s="45">
        <f>IF(ISERROR(VLOOKUP($A66,'Základní kolo'!$A$7:$M$81,11,FALSE)),"",VLOOKUP($A66,'Základní kolo'!$A$7:$M$81,11,FALSE))</f>
      </c>
      <c r="I66" s="45">
        <f>IF(ISERROR(VLOOKUP($A66,'Základní kolo'!$A$7:$M$81,12,FALSE)),"",VLOOKUP($A66,'Základní kolo'!$A$7:$M$81,12,FALSE))</f>
      </c>
      <c r="J66" s="46">
        <f>IF(ISERROR(VLOOKUP($A66,'Základní kolo'!$A$7:$M$81,13,FALSE)),"",VLOOKUP($A66,'Základní kolo'!$A$7:$M$81,13,FALSE))</f>
      </c>
    </row>
    <row r="67" spans="1:10" s="5" customFormat="1" ht="12.75">
      <c r="A67" s="5">
        <v>61</v>
      </c>
      <c r="B67" s="41">
        <f>IF(ISERROR(VLOOKUP($A67,'Základní kolo'!$A$7:$M$81,5,FALSE)),"",VLOOKUP($A67,'Základní kolo'!$A$7:$M$81,5,FALSE))</f>
      </c>
      <c r="C67" s="42">
        <f>IF(ISERROR(VLOOKUP($A67,'Základní kolo'!$A$7:$M$81,6,FALSE)),"",VLOOKUP($A67,'Základní kolo'!$A$7:$M$81,6,FALSE))</f>
      </c>
      <c r="D67" s="43">
        <f>IF(ISERROR(VLOOKUP($A67,'Základní kolo'!$A$7:$M$81,7,FALSE)),"",VLOOKUP($A67,'Základní kolo'!$A$7:$M$81,7,FALSE))</f>
      </c>
      <c r="E67" s="44">
        <f>IF(ISERROR(VLOOKUP($A67,'Základní kolo'!$A$7:$M$81,8,FALSE)),"",VLOOKUP($A67,'Základní kolo'!$A$7:$M$81,8,FALSE))</f>
      </c>
      <c r="F67" s="43">
        <f>IF(ISERROR(VLOOKUP($A67,'Základní kolo'!$A$7:$M$81,9,FALSE)),"",VLOOKUP($A67,'Základní kolo'!$A$7:$M$81,9,FALSE))</f>
      </c>
      <c r="G67" s="44">
        <f>IF(ISERROR(VLOOKUP($A67,'Základní kolo'!$A$7:$M$81,10,FALSE)),"",VLOOKUP($A67,'Základní kolo'!$A$7:$M$81,10,FALSE))</f>
      </c>
      <c r="H67" s="45">
        <f>IF(ISERROR(VLOOKUP($A67,'Základní kolo'!$A$7:$M$81,11,FALSE)),"",VLOOKUP($A67,'Základní kolo'!$A$7:$M$81,11,FALSE))</f>
      </c>
      <c r="I67" s="45">
        <f>IF(ISERROR(VLOOKUP($A67,'Základní kolo'!$A$7:$M$81,12,FALSE)),"",VLOOKUP($A67,'Základní kolo'!$A$7:$M$81,12,FALSE))</f>
      </c>
      <c r="J67" s="46">
        <f>IF(ISERROR(VLOOKUP($A67,'Základní kolo'!$A$7:$M$81,13,FALSE)),"",VLOOKUP($A67,'Základní kolo'!$A$7:$M$81,13,FALSE))</f>
      </c>
    </row>
    <row r="68" spans="1:10" s="5" customFormat="1" ht="12.75">
      <c r="A68" s="5">
        <v>62</v>
      </c>
      <c r="B68" s="41">
        <f>IF(ISERROR(VLOOKUP($A68,'Základní kolo'!$A$7:$M$81,5,FALSE)),"",VLOOKUP($A68,'Základní kolo'!$A$7:$M$81,5,FALSE))</f>
      </c>
      <c r="C68" s="42">
        <f>IF(ISERROR(VLOOKUP($A68,'Základní kolo'!$A$7:$M$81,6,FALSE)),"",VLOOKUP($A68,'Základní kolo'!$A$7:$M$81,6,FALSE))</f>
      </c>
      <c r="D68" s="43">
        <f>IF(ISERROR(VLOOKUP($A68,'Základní kolo'!$A$7:$M$81,7,FALSE)),"",VLOOKUP($A68,'Základní kolo'!$A$7:$M$81,7,FALSE))</f>
      </c>
      <c r="E68" s="44">
        <f>IF(ISERROR(VLOOKUP($A68,'Základní kolo'!$A$7:$M$81,8,FALSE)),"",VLOOKUP($A68,'Základní kolo'!$A$7:$M$81,8,FALSE))</f>
      </c>
      <c r="F68" s="43">
        <f>IF(ISERROR(VLOOKUP($A68,'Základní kolo'!$A$7:$M$81,9,FALSE)),"",VLOOKUP($A68,'Základní kolo'!$A$7:$M$81,9,FALSE))</f>
      </c>
      <c r="G68" s="44">
        <f>IF(ISERROR(VLOOKUP($A68,'Základní kolo'!$A$7:$M$81,10,FALSE)),"",VLOOKUP($A68,'Základní kolo'!$A$7:$M$81,10,FALSE))</f>
      </c>
      <c r="H68" s="45">
        <f>IF(ISERROR(VLOOKUP($A68,'Základní kolo'!$A$7:$M$81,11,FALSE)),"",VLOOKUP($A68,'Základní kolo'!$A$7:$M$81,11,FALSE))</f>
      </c>
      <c r="I68" s="45">
        <f>IF(ISERROR(VLOOKUP($A68,'Základní kolo'!$A$7:$M$81,12,FALSE)),"",VLOOKUP($A68,'Základní kolo'!$A$7:$M$81,12,FALSE))</f>
      </c>
      <c r="J68" s="46">
        <f>IF(ISERROR(VLOOKUP($A68,'Základní kolo'!$A$7:$M$81,13,FALSE)),"",VLOOKUP($A68,'Základní kolo'!$A$7:$M$81,13,FALSE))</f>
      </c>
    </row>
    <row r="69" spans="1:10" s="5" customFormat="1" ht="12.75">
      <c r="A69" s="5">
        <v>63</v>
      </c>
      <c r="B69" s="41">
        <f>IF(ISERROR(VLOOKUP($A69,'Základní kolo'!$A$7:$M$81,5,FALSE)),"",VLOOKUP($A69,'Základní kolo'!$A$7:$M$81,5,FALSE))</f>
      </c>
      <c r="C69" s="42">
        <f>IF(ISERROR(VLOOKUP($A69,'Základní kolo'!$A$7:$M$81,6,FALSE)),"",VLOOKUP($A69,'Základní kolo'!$A$7:$M$81,6,FALSE))</f>
      </c>
      <c r="D69" s="43">
        <f>IF(ISERROR(VLOOKUP($A69,'Základní kolo'!$A$7:$M$81,7,FALSE)),"",VLOOKUP($A69,'Základní kolo'!$A$7:$M$81,7,FALSE))</f>
      </c>
      <c r="E69" s="44">
        <f>IF(ISERROR(VLOOKUP($A69,'Základní kolo'!$A$7:$M$81,8,FALSE)),"",VLOOKUP($A69,'Základní kolo'!$A$7:$M$81,8,FALSE))</f>
      </c>
      <c r="F69" s="43">
        <f>IF(ISERROR(VLOOKUP($A69,'Základní kolo'!$A$7:$M$81,9,FALSE)),"",VLOOKUP($A69,'Základní kolo'!$A$7:$M$81,9,FALSE))</f>
      </c>
      <c r="G69" s="44">
        <f>IF(ISERROR(VLOOKUP($A69,'Základní kolo'!$A$7:$M$81,10,FALSE)),"",VLOOKUP($A69,'Základní kolo'!$A$7:$M$81,10,FALSE))</f>
      </c>
      <c r="H69" s="45">
        <f>IF(ISERROR(VLOOKUP($A69,'Základní kolo'!$A$7:$M$81,11,FALSE)),"",VLOOKUP($A69,'Základní kolo'!$A$7:$M$81,11,FALSE))</f>
      </c>
      <c r="I69" s="45">
        <f>IF(ISERROR(VLOOKUP($A69,'Základní kolo'!$A$7:$M$81,12,FALSE)),"",VLOOKUP($A69,'Základní kolo'!$A$7:$M$81,12,FALSE))</f>
      </c>
      <c r="J69" s="46">
        <f>IF(ISERROR(VLOOKUP($A69,'Základní kolo'!$A$7:$M$81,13,FALSE)),"",VLOOKUP($A69,'Základní kolo'!$A$7:$M$81,13,FALSE))</f>
      </c>
    </row>
    <row r="70" spans="1:10" s="5" customFormat="1" ht="12.75">
      <c r="A70" s="5">
        <v>64</v>
      </c>
      <c r="B70" s="41">
        <f>IF(ISERROR(VLOOKUP($A70,'Základní kolo'!$A$7:$M$81,5,FALSE)),"",VLOOKUP($A70,'Základní kolo'!$A$7:$M$81,5,FALSE))</f>
      </c>
      <c r="C70" s="42">
        <f>IF(ISERROR(VLOOKUP($A70,'Základní kolo'!$A$7:$M$81,6,FALSE)),"",VLOOKUP($A70,'Základní kolo'!$A$7:$M$81,6,FALSE))</f>
      </c>
      <c r="D70" s="43">
        <f>IF(ISERROR(VLOOKUP($A70,'Základní kolo'!$A$7:$M$81,7,FALSE)),"",VLOOKUP($A70,'Základní kolo'!$A$7:$M$81,7,FALSE))</f>
      </c>
      <c r="E70" s="44">
        <f>IF(ISERROR(VLOOKUP($A70,'Základní kolo'!$A$7:$M$81,8,FALSE)),"",VLOOKUP($A70,'Základní kolo'!$A$7:$M$81,8,FALSE))</f>
      </c>
      <c r="F70" s="43">
        <f>IF(ISERROR(VLOOKUP($A70,'Základní kolo'!$A$7:$M$81,9,FALSE)),"",VLOOKUP($A70,'Základní kolo'!$A$7:$M$81,9,FALSE))</f>
      </c>
      <c r="G70" s="44">
        <f>IF(ISERROR(VLOOKUP($A70,'Základní kolo'!$A$7:$M$81,10,FALSE)),"",VLOOKUP($A70,'Základní kolo'!$A$7:$M$81,10,FALSE))</f>
      </c>
      <c r="H70" s="45">
        <f>IF(ISERROR(VLOOKUP($A70,'Základní kolo'!$A$7:$M$81,11,FALSE)),"",VLOOKUP($A70,'Základní kolo'!$A$7:$M$81,11,FALSE))</f>
      </c>
      <c r="I70" s="45">
        <f>IF(ISERROR(VLOOKUP($A70,'Základní kolo'!$A$7:$M$81,12,FALSE)),"",VLOOKUP($A70,'Základní kolo'!$A$7:$M$81,12,FALSE))</f>
      </c>
      <c r="J70" s="46">
        <f>IF(ISERROR(VLOOKUP($A70,'Základní kolo'!$A$7:$M$81,13,FALSE)),"",VLOOKUP($A70,'Základní kolo'!$A$7:$M$81,13,FALSE))</f>
      </c>
    </row>
    <row r="71" spans="1:10" s="5" customFormat="1" ht="12.75">
      <c r="A71" s="5">
        <v>65</v>
      </c>
      <c r="B71" s="41">
        <f>IF(ISERROR(VLOOKUP($A71,'Základní kolo'!$A$7:$M$81,5,FALSE)),"",VLOOKUP($A71,'Základní kolo'!$A$7:$M$81,5,FALSE))</f>
      </c>
      <c r="C71" s="42">
        <f>IF(ISERROR(VLOOKUP($A71,'Základní kolo'!$A$7:$M$81,6,FALSE)),"",VLOOKUP($A71,'Základní kolo'!$A$7:$M$81,6,FALSE))</f>
      </c>
      <c r="D71" s="43">
        <f>IF(ISERROR(VLOOKUP($A71,'Základní kolo'!$A$7:$M$81,7,FALSE)),"",VLOOKUP($A71,'Základní kolo'!$A$7:$M$81,7,FALSE))</f>
      </c>
      <c r="E71" s="44">
        <f>IF(ISERROR(VLOOKUP($A71,'Základní kolo'!$A$7:$M$81,8,FALSE)),"",VLOOKUP($A71,'Základní kolo'!$A$7:$M$81,8,FALSE))</f>
      </c>
      <c r="F71" s="43">
        <f>IF(ISERROR(VLOOKUP($A71,'Základní kolo'!$A$7:$M$81,9,FALSE)),"",VLOOKUP($A71,'Základní kolo'!$A$7:$M$81,9,FALSE))</f>
      </c>
      <c r="G71" s="44">
        <f>IF(ISERROR(VLOOKUP($A71,'Základní kolo'!$A$7:$M$81,10,FALSE)),"",VLOOKUP($A71,'Základní kolo'!$A$7:$M$81,10,FALSE))</f>
      </c>
      <c r="H71" s="45">
        <f>IF(ISERROR(VLOOKUP($A71,'Základní kolo'!$A$7:$M$81,11,FALSE)),"",VLOOKUP($A71,'Základní kolo'!$A$7:$M$81,11,FALSE))</f>
      </c>
      <c r="I71" s="45">
        <f>IF(ISERROR(VLOOKUP($A71,'Základní kolo'!$A$7:$M$81,12,FALSE)),"",VLOOKUP($A71,'Základní kolo'!$A$7:$M$81,12,FALSE))</f>
      </c>
      <c r="J71" s="46">
        <f>IF(ISERROR(VLOOKUP($A71,'Základní kolo'!$A$7:$M$81,13,FALSE)),"",VLOOKUP($A71,'Základní kolo'!$A$7:$M$81,13,FALSE))</f>
      </c>
    </row>
    <row r="72" spans="1:10" s="5" customFormat="1" ht="12.75">
      <c r="A72" s="5">
        <v>66</v>
      </c>
      <c r="B72" s="41">
        <f>IF(ISERROR(VLOOKUP($A72,'Základní kolo'!$A$7:$M$81,5,FALSE)),"",VLOOKUP($A72,'Základní kolo'!$A$7:$M$81,5,FALSE))</f>
      </c>
      <c r="C72" s="42">
        <f>IF(ISERROR(VLOOKUP($A72,'Základní kolo'!$A$7:$M$81,6,FALSE)),"",VLOOKUP($A72,'Základní kolo'!$A$7:$M$81,6,FALSE))</f>
      </c>
      <c r="D72" s="43">
        <f>IF(ISERROR(VLOOKUP($A72,'Základní kolo'!$A$7:$M$81,7,FALSE)),"",VLOOKUP($A72,'Základní kolo'!$A$7:$M$81,7,FALSE))</f>
      </c>
      <c r="E72" s="44">
        <f>IF(ISERROR(VLOOKUP($A72,'Základní kolo'!$A$7:$M$81,8,FALSE)),"",VLOOKUP($A72,'Základní kolo'!$A$7:$M$81,8,FALSE))</f>
      </c>
      <c r="F72" s="43">
        <f>IF(ISERROR(VLOOKUP($A72,'Základní kolo'!$A$7:$M$81,9,FALSE)),"",VLOOKUP($A72,'Základní kolo'!$A$7:$M$81,9,FALSE))</f>
      </c>
      <c r="G72" s="44">
        <f>IF(ISERROR(VLOOKUP($A72,'Základní kolo'!$A$7:$M$81,10,FALSE)),"",VLOOKUP($A72,'Základní kolo'!$A$7:$M$81,10,FALSE))</f>
      </c>
      <c r="H72" s="45">
        <f>IF(ISERROR(VLOOKUP($A72,'Základní kolo'!$A$7:$M$81,11,FALSE)),"",VLOOKUP($A72,'Základní kolo'!$A$7:$M$81,11,FALSE))</f>
      </c>
      <c r="I72" s="45">
        <f>IF(ISERROR(VLOOKUP($A72,'Základní kolo'!$A$7:$M$81,12,FALSE)),"",VLOOKUP($A72,'Základní kolo'!$A$7:$M$81,12,FALSE))</f>
      </c>
      <c r="J72" s="46">
        <f>IF(ISERROR(VLOOKUP($A72,'Základní kolo'!$A$7:$M$81,13,FALSE)),"",VLOOKUP($A72,'Základní kolo'!$A$7:$M$81,13,FALSE))</f>
      </c>
    </row>
    <row r="73" spans="1:10" s="5" customFormat="1" ht="12.75">
      <c r="A73" s="5">
        <v>67</v>
      </c>
      <c r="B73" s="41">
        <f>IF(ISERROR(VLOOKUP($A73,'Základní kolo'!$A$7:$M$81,5,FALSE)),"",VLOOKUP($A73,'Základní kolo'!$A$7:$M$81,5,FALSE))</f>
      </c>
      <c r="C73" s="42">
        <f>IF(ISERROR(VLOOKUP($A73,'Základní kolo'!$A$7:$M$81,6,FALSE)),"",VLOOKUP($A73,'Základní kolo'!$A$7:$M$81,6,FALSE))</f>
      </c>
      <c r="D73" s="43">
        <f>IF(ISERROR(VLOOKUP($A73,'Základní kolo'!$A$7:$M$81,7,FALSE)),"",VLOOKUP($A73,'Základní kolo'!$A$7:$M$81,7,FALSE))</f>
      </c>
      <c r="E73" s="44">
        <f>IF(ISERROR(VLOOKUP($A73,'Základní kolo'!$A$7:$M$81,8,FALSE)),"",VLOOKUP($A73,'Základní kolo'!$A$7:$M$81,8,FALSE))</f>
      </c>
      <c r="F73" s="43">
        <f>IF(ISERROR(VLOOKUP($A73,'Základní kolo'!$A$7:$M$81,9,FALSE)),"",VLOOKUP($A73,'Základní kolo'!$A$7:$M$81,9,FALSE))</f>
      </c>
      <c r="G73" s="44">
        <f>IF(ISERROR(VLOOKUP($A73,'Základní kolo'!$A$7:$M$81,10,FALSE)),"",VLOOKUP($A73,'Základní kolo'!$A$7:$M$81,10,FALSE))</f>
      </c>
      <c r="H73" s="45">
        <f>IF(ISERROR(VLOOKUP($A73,'Základní kolo'!$A$7:$M$81,11,FALSE)),"",VLOOKUP($A73,'Základní kolo'!$A$7:$M$81,11,FALSE))</f>
      </c>
      <c r="I73" s="45">
        <f>IF(ISERROR(VLOOKUP($A73,'Základní kolo'!$A$7:$M$81,12,FALSE)),"",VLOOKUP($A73,'Základní kolo'!$A$7:$M$81,12,FALSE))</f>
      </c>
      <c r="J73" s="46">
        <f>IF(ISERROR(VLOOKUP($A73,'Základní kolo'!$A$7:$M$81,13,FALSE)),"",VLOOKUP($A73,'Základní kolo'!$A$7:$M$81,13,FALSE))</f>
      </c>
    </row>
    <row r="74" spans="1:10" s="5" customFormat="1" ht="12.75">
      <c r="A74" s="5">
        <v>68</v>
      </c>
      <c r="B74" s="41">
        <f>IF(ISERROR(VLOOKUP($A74,'Základní kolo'!$A$7:$M$81,5,FALSE)),"",VLOOKUP($A74,'Základní kolo'!$A$7:$M$81,5,FALSE))</f>
      </c>
      <c r="C74" s="42">
        <f>IF(ISERROR(VLOOKUP($A74,'Základní kolo'!$A$7:$M$81,6,FALSE)),"",VLOOKUP($A74,'Základní kolo'!$A$7:$M$81,6,FALSE))</f>
      </c>
      <c r="D74" s="43">
        <f>IF(ISERROR(VLOOKUP($A74,'Základní kolo'!$A$7:$M$81,7,FALSE)),"",VLOOKUP($A74,'Základní kolo'!$A$7:$M$81,7,FALSE))</f>
      </c>
      <c r="E74" s="44">
        <f>IF(ISERROR(VLOOKUP($A74,'Základní kolo'!$A$7:$M$81,8,FALSE)),"",VLOOKUP($A74,'Základní kolo'!$A$7:$M$81,8,FALSE))</f>
      </c>
      <c r="F74" s="43">
        <f>IF(ISERROR(VLOOKUP($A74,'Základní kolo'!$A$7:$M$81,9,FALSE)),"",VLOOKUP($A74,'Základní kolo'!$A$7:$M$81,9,FALSE))</f>
      </c>
      <c r="G74" s="44">
        <f>IF(ISERROR(VLOOKUP($A74,'Základní kolo'!$A$7:$M$81,10,FALSE)),"",VLOOKUP($A74,'Základní kolo'!$A$7:$M$81,10,FALSE))</f>
      </c>
      <c r="H74" s="45">
        <f>IF(ISERROR(VLOOKUP($A74,'Základní kolo'!$A$7:$M$81,11,FALSE)),"",VLOOKUP($A74,'Základní kolo'!$A$7:$M$81,11,FALSE))</f>
      </c>
      <c r="I74" s="45">
        <f>IF(ISERROR(VLOOKUP($A74,'Základní kolo'!$A$7:$M$81,12,FALSE)),"",VLOOKUP($A74,'Základní kolo'!$A$7:$M$81,12,FALSE))</f>
      </c>
      <c r="J74" s="46">
        <f>IF(ISERROR(VLOOKUP($A74,'Základní kolo'!$A$7:$M$81,13,FALSE)),"",VLOOKUP($A74,'Základní kolo'!$A$7:$M$81,13,FALSE))</f>
      </c>
    </row>
    <row r="75" spans="1:10" s="5" customFormat="1" ht="12.75">
      <c r="A75" s="5">
        <v>69</v>
      </c>
      <c r="B75" s="41">
        <f>IF(ISERROR(VLOOKUP($A75,'Základní kolo'!$A$7:$M$81,5,FALSE)),"",VLOOKUP($A75,'Základní kolo'!$A$7:$M$81,5,FALSE))</f>
      </c>
      <c r="C75" s="42">
        <f>IF(ISERROR(VLOOKUP($A75,'Základní kolo'!$A$7:$M$81,6,FALSE)),"",VLOOKUP($A75,'Základní kolo'!$A$7:$M$81,6,FALSE))</f>
      </c>
      <c r="D75" s="43">
        <f>IF(ISERROR(VLOOKUP($A75,'Základní kolo'!$A$7:$M$81,7,FALSE)),"",VLOOKUP($A75,'Základní kolo'!$A$7:$M$81,7,FALSE))</f>
      </c>
      <c r="E75" s="44">
        <f>IF(ISERROR(VLOOKUP($A75,'Základní kolo'!$A$7:$M$81,8,FALSE)),"",VLOOKUP($A75,'Základní kolo'!$A$7:$M$81,8,FALSE))</f>
      </c>
      <c r="F75" s="43">
        <f>IF(ISERROR(VLOOKUP($A75,'Základní kolo'!$A$7:$M$81,9,FALSE)),"",VLOOKUP($A75,'Základní kolo'!$A$7:$M$81,9,FALSE))</f>
      </c>
      <c r="G75" s="44">
        <f>IF(ISERROR(VLOOKUP($A75,'Základní kolo'!$A$7:$M$81,10,FALSE)),"",VLOOKUP($A75,'Základní kolo'!$A$7:$M$81,10,FALSE))</f>
      </c>
      <c r="H75" s="45">
        <f>IF(ISERROR(VLOOKUP($A75,'Základní kolo'!$A$7:$M$81,11,FALSE)),"",VLOOKUP($A75,'Základní kolo'!$A$7:$M$81,11,FALSE))</f>
      </c>
      <c r="I75" s="45">
        <f>IF(ISERROR(VLOOKUP($A75,'Základní kolo'!$A$7:$M$81,12,FALSE)),"",VLOOKUP($A75,'Základní kolo'!$A$7:$M$81,12,FALSE))</f>
      </c>
      <c r="J75" s="46">
        <f>IF(ISERROR(VLOOKUP($A75,'Základní kolo'!$A$7:$M$81,13,FALSE)),"",VLOOKUP($A75,'Základní kolo'!$A$7:$M$81,13,FALSE))</f>
      </c>
    </row>
    <row r="76" spans="1:10" s="5" customFormat="1" ht="12.75">
      <c r="A76" s="5">
        <v>70</v>
      </c>
      <c r="B76" s="41">
        <f>IF(ISERROR(VLOOKUP($A76,'Základní kolo'!$A$7:$M$81,5,FALSE)),"",VLOOKUP($A76,'Základní kolo'!$A$7:$M$81,5,FALSE))</f>
      </c>
      <c r="C76" s="42">
        <f>IF(ISERROR(VLOOKUP($A76,'Základní kolo'!$A$7:$M$81,6,FALSE)),"",VLOOKUP($A76,'Základní kolo'!$A$7:$M$81,6,FALSE))</f>
      </c>
      <c r="D76" s="43">
        <f>IF(ISERROR(VLOOKUP($A76,'Základní kolo'!$A$7:$M$81,7,FALSE)),"",VLOOKUP($A76,'Základní kolo'!$A$7:$M$81,7,FALSE))</f>
      </c>
      <c r="E76" s="44">
        <f>IF(ISERROR(VLOOKUP($A76,'Základní kolo'!$A$7:$M$81,8,FALSE)),"",VLOOKUP($A76,'Základní kolo'!$A$7:$M$81,8,FALSE))</f>
      </c>
      <c r="F76" s="43">
        <f>IF(ISERROR(VLOOKUP($A76,'Základní kolo'!$A$7:$M$81,9,FALSE)),"",VLOOKUP($A76,'Základní kolo'!$A$7:$M$81,9,FALSE))</f>
      </c>
      <c r="G76" s="44">
        <f>IF(ISERROR(VLOOKUP($A76,'Základní kolo'!$A$7:$M$81,10,FALSE)),"",VLOOKUP($A76,'Základní kolo'!$A$7:$M$81,10,FALSE))</f>
      </c>
      <c r="H76" s="45">
        <f>IF(ISERROR(VLOOKUP($A76,'Základní kolo'!$A$7:$M$81,11,FALSE)),"",VLOOKUP($A76,'Základní kolo'!$A$7:$M$81,11,FALSE))</f>
      </c>
      <c r="I76" s="45">
        <f>IF(ISERROR(VLOOKUP($A76,'Základní kolo'!$A$7:$M$81,12,FALSE)),"",VLOOKUP($A76,'Základní kolo'!$A$7:$M$81,12,FALSE))</f>
      </c>
      <c r="J76" s="46">
        <f>IF(ISERROR(VLOOKUP($A76,'Základní kolo'!$A$7:$M$81,13,FALSE)),"",VLOOKUP($A76,'Základní kolo'!$A$7:$M$81,13,FALSE))</f>
      </c>
    </row>
    <row r="77" spans="1:10" s="5" customFormat="1" ht="12.75">
      <c r="A77" s="5">
        <v>71</v>
      </c>
      <c r="B77" s="41">
        <f>IF(ISERROR(VLOOKUP($A77,'Základní kolo'!$A$7:$M$81,5,FALSE)),"",VLOOKUP($A77,'Základní kolo'!$A$7:$M$81,5,FALSE))</f>
      </c>
      <c r="C77" s="42">
        <f>IF(ISERROR(VLOOKUP($A77,'Základní kolo'!$A$7:$M$81,6,FALSE)),"",VLOOKUP($A77,'Základní kolo'!$A$7:$M$81,6,FALSE))</f>
      </c>
      <c r="D77" s="43">
        <f>IF(ISERROR(VLOOKUP($A77,'Základní kolo'!$A$7:$M$81,7,FALSE)),"",VLOOKUP($A77,'Základní kolo'!$A$7:$M$81,7,FALSE))</f>
      </c>
      <c r="E77" s="44">
        <f>IF(ISERROR(VLOOKUP($A77,'Základní kolo'!$A$7:$M$81,8,FALSE)),"",VLOOKUP($A77,'Základní kolo'!$A$7:$M$81,8,FALSE))</f>
      </c>
      <c r="F77" s="43">
        <f>IF(ISERROR(VLOOKUP($A77,'Základní kolo'!$A$7:$M$81,9,FALSE)),"",VLOOKUP($A77,'Základní kolo'!$A$7:$M$81,9,FALSE))</f>
      </c>
      <c r="G77" s="44">
        <f>IF(ISERROR(VLOOKUP($A77,'Základní kolo'!$A$7:$M$81,10,FALSE)),"",VLOOKUP($A77,'Základní kolo'!$A$7:$M$81,10,FALSE))</f>
      </c>
      <c r="H77" s="45">
        <f>IF(ISERROR(VLOOKUP($A77,'Základní kolo'!$A$7:$M$81,11,FALSE)),"",VLOOKUP($A77,'Základní kolo'!$A$7:$M$81,11,FALSE))</f>
      </c>
      <c r="I77" s="45">
        <f>IF(ISERROR(VLOOKUP($A77,'Základní kolo'!$A$7:$M$81,12,FALSE)),"",VLOOKUP($A77,'Základní kolo'!$A$7:$M$81,12,FALSE))</f>
      </c>
      <c r="J77" s="46">
        <f>IF(ISERROR(VLOOKUP($A77,'Základní kolo'!$A$7:$M$81,13,FALSE)),"",VLOOKUP($A77,'Základní kolo'!$A$7:$M$81,13,FALSE))</f>
      </c>
    </row>
    <row r="78" spans="1:10" s="5" customFormat="1" ht="12.75">
      <c r="A78" s="5">
        <v>72</v>
      </c>
      <c r="B78" s="41">
        <f>IF(ISERROR(VLOOKUP($A78,'Základní kolo'!$A$7:$M$81,5,FALSE)),"",VLOOKUP($A78,'Základní kolo'!$A$7:$M$81,5,FALSE))</f>
      </c>
      <c r="C78" s="42">
        <f>IF(ISERROR(VLOOKUP($A78,'Základní kolo'!$A$7:$M$81,6,FALSE)),"",VLOOKUP($A78,'Základní kolo'!$A$7:$M$81,6,FALSE))</f>
      </c>
      <c r="D78" s="43">
        <f>IF(ISERROR(VLOOKUP($A78,'Základní kolo'!$A$7:$M$81,7,FALSE)),"",VLOOKUP($A78,'Základní kolo'!$A$7:$M$81,7,FALSE))</f>
      </c>
      <c r="E78" s="44">
        <f>IF(ISERROR(VLOOKUP($A78,'Základní kolo'!$A$7:$M$81,8,FALSE)),"",VLOOKUP($A78,'Základní kolo'!$A$7:$M$81,8,FALSE))</f>
      </c>
      <c r="F78" s="43">
        <f>IF(ISERROR(VLOOKUP($A78,'Základní kolo'!$A$7:$M$81,9,FALSE)),"",VLOOKUP($A78,'Základní kolo'!$A$7:$M$81,9,FALSE))</f>
      </c>
      <c r="G78" s="44">
        <f>IF(ISERROR(VLOOKUP($A78,'Základní kolo'!$A$7:$M$81,10,FALSE)),"",VLOOKUP($A78,'Základní kolo'!$A$7:$M$81,10,FALSE))</f>
      </c>
      <c r="H78" s="45">
        <f>IF(ISERROR(VLOOKUP($A78,'Základní kolo'!$A$7:$M$81,11,FALSE)),"",VLOOKUP($A78,'Základní kolo'!$A$7:$M$81,11,FALSE))</f>
      </c>
      <c r="I78" s="45">
        <f>IF(ISERROR(VLOOKUP($A78,'Základní kolo'!$A$7:$M$81,12,FALSE)),"",VLOOKUP($A78,'Základní kolo'!$A$7:$M$81,12,FALSE))</f>
      </c>
      <c r="J78" s="46">
        <f>IF(ISERROR(VLOOKUP($A78,'Základní kolo'!$A$7:$M$81,13,FALSE)),"",VLOOKUP($A78,'Základní kolo'!$A$7:$M$81,13,FALSE))</f>
      </c>
    </row>
    <row r="79" spans="1:10" s="5" customFormat="1" ht="12.75">
      <c r="A79" s="5">
        <v>73</v>
      </c>
      <c r="B79" s="41">
        <f>IF(ISERROR(VLOOKUP($A79,'Základní kolo'!$A$7:$M$81,5,FALSE)),"",VLOOKUP($A79,'Základní kolo'!$A$7:$M$81,5,FALSE))</f>
      </c>
      <c r="C79" s="42">
        <f>IF(ISERROR(VLOOKUP($A79,'Základní kolo'!$A$7:$M$81,6,FALSE)),"",VLOOKUP($A79,'Základní kolo'!$A$7:$M$81,6,FALSE))</f>
      </c>
      <c r="D79" s="43">
        <f>IF(ISERROR(VLOOKUP($A79,'Základní kolo'!$A$7:$M$81,7,FALSE)),"",VLOOKUP($A79,'Základní kolo'!$A$7:$M$81,7,FALSE))</f>
      </c>
      <c r="E79" s="44">
        <f>IF(ISERROR(VLOOKUP($A79,'Základní kolo'!$A$7:$M$81,8,FALSE)),"",VLOOKUP($A79,'Základní kolo'!$A$7:$M$81,8,FALSE))</f>
      </c>
      <c r="F79" s="43">
        <f>IF(ISERROR(VLOOKUP($A79,'Základní kolo'!$A$7:$M$81,9,FALSE)),"",VLOOKUP($A79,'Základní kolo'!$A$7:$M$81,9,FALSE))</f>
      </c>
      <c r="G79" s="44">
        <f>IF(ISERROR(VLOOKUP($A79,'Základní kolo'!$A$7:$M$81,10,FALSE)),"",VLOOKUP($A79,'Základní kolo'!$A$7:$M$81,10,FALSE))</f>
      </c>
      <c r="H79" s="45">
        <f>IF(ISERROR(VLOOKUP($A79,'Základní kolo'!$A$7:$M$81,11,FALSE)),"",VLOOKUP($A79,'Základní kolo'!$A$7:$M$81,11,FALSE))</f>
      </c>
      <c r="I79" s="45">
        <f>IF(ISERROR(VLOOKUP($A79,'Základní kolo'!$A$7:$M$81,12,FALSE)),"",VLOOKUP($A79,'Základní kolo'!$A$7:$M$81,12,FALSE))</f>
      </c>
      <c r="J79" s="46">
        <f>IF(ISERROR(VLOOKUP($A79,'Základní kolo'!$A$7:$M$81,13,FALSE)),"",VLOOKUP($A79,'Základní kolo'!$A$7:$M$81,13,FALSE))</f>
      </c>
    </row>
    <row r="80" spans="1:10" s="5" customFormat="1" ht="12.75">
      <c r="A80" s="5">
        <v>74</v>
      </c>
      <c r="B80" s="41">
        <f>IF(ISERROR(VLOOKUP($A80,'Základní kolo'!$A$7:$M$81,5,FALSE)),"",VLOOKUP($A80,'Základní kolo'!$A$7:$M$81,5,FALSE))</f>
      </c>
      <c r="C80" s="42">
        <f>IF(ISERROR(VLOOKUP($A80,'Základní kolo'!$A$7:$M$81,6,FALSE)),"",VLOOKUP($A80,'Základní kolo'!$A$7:$M$81,6,FALSE))</f>
      </c>
      <c r="D80" s="43">
        <f>IF(ISERROR(VLOOKUP($A80,'Základní kolo'!$A$7:$M$81,7,FALSE)),"",VLOOKUP($A80,'Základní kolo'!$A$7:$M$81,7,FALSE))</f>
      </c>
      <c r="E80" s="44">
        <f>IF(ISERROR(VLOOKUP($A80,'Základní kolo'!$A$7:$M$81,8,FALSE)),"",VLOOKUP($A80,'Základní kolo'!$A$7:$M$81,8,FALSE))</f>
      </c>
      <c r="F80" s="43">
        <f>IF(ISERROR(VLOOKUP($A80,'Základní kolo'!$A$7:$M$81,9,FALSE)),"",VLOOKUP($A80,'Základní kolo'!$A$7:$M$81,9,FALSE))</f>
      </c>
      <c r="G80" s="44">
        <f>IF(ISERROR(VLOOKUP($A80,'Základní kolo'!$A$7:$M$81,10,FALSE)),"",VLOOKUP($A80,'Základní kolo'!$A$7:$M$81,10,FALSE))</f>
      </c>
      <c r="H80" s="45">
        <f>IF(ISERROR(VLOOKUP($A80,'Základní kolo'!$A$7:$M$81,11,FALSE)),"",VLOOKUP($A80,'Základní kolo'!$A$7:$M$81,11,FALSE))</f>
      </c>
      <c r="I80" s="45">
        <f>IF(ISERROR(VLOOKUP($A80,'Základní kolo'!$A$7:$M$81,12,FALSE)),"",VLOOKUP($A80,'Základní kolo'!$A$7:$M$81,12,FALSE))</f>
      </c>
      <c r="J80" s="46">
        <f>IF(ISERROR(VLOOKUP($A80,'Základní kolo'!$A$7:$M$81,13,FALSE)),"",VLOOKUP($A80,'Základní kolo'!$A$7:$M$81,13,FALSE))</f>
      </c>
    </row>
    <row r="81" spans="1:10" s="5" customFormat="1" ht="12.75">
      <c r="A81" s="5">
        <v>75</v>
      </c>
      <c r="B81" s="41">
        <f>IF(ISERROR(VLOOKUP($A81,'Základní kolo'!$A$7:$M$81,5,FALSE)),"",VLOOKUP($A81,'Základní kolo'!$A$7:$M$81,5,FALSE))</f>
      </c>
      <c r="C81" s="42">
        <f>IF(ISERROR(VLOOKUP($A81,'Základní kolo'!$A$7:$M$81,6,FALSE)),"",VLOOKUP($A81,'Základní kolo'!$A$7:$M$81,6,FALSE))</f>
      </c>
      <c r="D81" s="43">
        <f>IF(ISERROR(VLOOKUP($A81,'Základní kolo'!$A$7:$M$81,7,FALSE)),"",VLOOKUP($A81,'Základní kolo'!$A$7:$M$81,7,FALSE))</f>
      </c>
      <c r="E81" s="44">
        <f>IF(ISERROR(VLOOKUP($A81,'Základní kolo'!$A$7:$M$81,8,FALSE)),"",VLOOKUP($A81,'Základní kolo'!$A$7:$M$81,8,FALSE))</f>
      </c>
      <c r="F81" s="43">
        <f>IF(ISERROR(VLOOKUP($A81,'Základní kolo'!$A$7:$M$81,9,FALSE)),"",VLOOKUP($A81,'Základní kolo'!$A$7:$M$81,9,FALSE))</f>
      </c>
      <c r="G81" s="44">
        <f>IF(ISERROR(VLOOKUP($A81,'Základní kolo'!$A$7:$M$81,10,FALSE)),"",VLOOKUP($A81,'Základní kolo'!$A$7:$M$81,10,FALSE))</f>
      </c>
      <c r="H81" s="45">
        <f>IF(ISERROR(VLOOKUP($A81,'Základní kolo'!$A$7:$M$81,11,FALSE)),"",VLOOKUP($A81,'Základní kolo'!$A$7:$M$81,11,FALSE))</f>
      </c>
      <c r="I81" s="45">
        <f>IF(ISERROR(VLOOKUP($A81,'Základní kolo'!$A$7:$M$81,12,FALSE)),"",VLOOKUP($A81,'Základní kolo'!$A$7:$M$81,12,FALSE))</f>
      </c>
      <c r="J81" s="46">
        <f>IF(ISERROR(VLOOKUP($A81,'Základní kolo'!$A$7:$M$81,13,FALSE)),"",VLOOKUP($A81,'Základní kolo'!$A$7:$M$81,13,FALSE))</f>
      </c>
    </row>
    <row r="82" spans="1:10" s="5" customFormat="1" ht="12.75">
      <c r="A82" s="5">
        <v>76</v>
      </c>
      <c r="B82" s="41">
        <f>IF(ISERROR(VLOOKUP($A82,'Základní kolo'!$A$7:$M$81,5,FALSE)),"",VLOOKUP($A82,'Základní kolo'!$A$7:$M$81,5,FALSE))</f>
      </c>
      <c r="C82" s="42">
        <f>IF(ISERROR(VLOOKUP($A82,'Základní kolo'!$A$7:$M$81,6,FALSE)),"",VLOOKUP($A82,'Základní kolo'!$A$7:$M$81,6,FALSE))</f>
      </c>
      <c r="D82" s="43">
        <f>IF(ISERROR(VLOOKUP($A82,'Základní kolo'!$A$7:$M$81,7,FALSE)),"",VLOOKUP($A82,'Základní kolo'!$A$7:$M$81,7,FALSE))</f>
      </c>
      <c r="E82" s="44">
        <f>IF(ISERROR(VLOOKUP($A82,'Základní kolo'!$A$7:$M$81,8,FALSE)),"",VLOOKUP($A82,'Základní kolo'!$A$7:$M$81,8,FALSE))</f>
      </c>
      <c r="F82" s="43">
        <f>IF(ISERROR(VLOOKUP($A82,'Základní kolo'!$A$7:$M$81,9,FALSE)),"",VLOOKUP($A82,'Základní kolo'!$A$7:$M$81,9,FALSE))</f>
      </c>
      <c r="G82" s="44">
        <f>IF(ISERROR(VLOOKUP($A82,'Základní kolo'!$A$7:$M$81,10,FALSE)),"",VLOOKUP($A82,'Základní kolo'!$A$7:$M$81,10,FALSE))</f>
      </c>
      <c r="H82" s="45">
        <f>IF(ISERROR(VLOOKUP($A82,'Základní kolo'!$A$7:$M$81,11,FALSE)),"",VLOOKUP($A82,'Základní kolo'!$A$7:$M$81,11,FALSE))</f>
      </c>
      <c r="I82" s="45">
        <f>IF(ISERROR(VLOOKUP($A82,'Základní kolo'!$A$7:$M$81,12,FALSE)),"",VLOOKUP($A82,'Základní kolo'!$A$7:$M$81,12,FALSE))</f>
      </c>
      <c r="J82" s="46">
        <f>IF(ISERROR(VLOOKUP($A82,'Základní kolo'!$A$7:$M$81,13,FALSE)),"",VLOOKUP($A82,'Základní kolo'!$A$7:$M$81,13,FALSE))</f>
      </c>
    </row>
    <row r="83" spans="1:10" s="5" customFormat="1" ht="12.75">
      <c r="A83" s="5">
        <v>77</v>
      </c>
      <c r="B83" s="41">
        <f>IF(ISERROR(VLOOKUP($A83,'Základní kolo'!$A$7:$M$81,5,FALSE)),"",VLOOKUP($A83,'Základní kolo'!$A$7:$M$81,5,FALSE))</f>
      </c>
      <c r="C83" s="42">
        <f>IF(ISERROR(VLOOKUP($A83,'Základní kolo'!$A$7:$M$81,6,FALSE)),"",VLOOKUP($A83,'Základní kolo'!$A$7:$M$81,6,FALSE))</f>
      </c>
      <c r="D83" s="43">
        <f>IF(ISERROR(VLOOKUP($A83,'Základní kolo'!$A$7:$M$81,7,FALSE)),"",VLOOKUP($A83,'Základní kolo'!$A$7:$M$81,7,FALSE))</f>
      </c>
      <c r="E83" s="44">
        <f>IF(ISERROR(VLOOKUP($A83,'Základní kolo'!$A$7:$M$81,8,FALSE)),"",VLOOKUP($A83,'Základní kolo'!$A$7:$M$81,8,FALSE))</f>
      </c>
      <c r="F83" s="43">
        <f>IF(ISERROR(VLOOKUP($A83,'Základní kolo'!$A$7:$M$81,9,FALSE)),"",VLOOKUP($A83,'Základní kolo'!$A$7:$M$81,9,FALSE))</f>
      </c>
      <c r="G83" s="44">
        <f>IF(ISERROR(VLOOKUP($A83,'Základní kolo'!$A$7:$M$81,10,FALSE)),"",VLOOKUP($A83,'Základní kolo'!$A$7:$M$81,10,FALSE))</f>
      </c>
      <c r="H83" s="45">
        <f>IF(ISERROR(VLOOKUP($A83,'Základní kolo'!$A$7:$M$81,11,FALSE)),"",VLOOKUP($A83,'Základní kolo'!$A$7:$M$81,11,FALSE))</f>
      </c>
      <c r="I83" s="45">
        <f>IF(ISERROR(VLOOKUP($A83,'Základní kolo'!$A$7:$M$81,12,FALSE)),"",VLOOKUP($A83,'Základní kolo'!$A$7:$M$81,12,FALSE))</f>
      </c>
      <c r="J83" s="46">
        <f>IF(ISERROR(VLOOKUP($A83,'Základní kolo'!$A$7:$M$81,13,FALSE)),"",VLOOKUP($A83,'Základní kolo'!$A$7:$M$81,13,FALSE))</f>
      </c>
    </row>
    <row r="84" spans="1:10" s="5" customFormat="1" ht="12.75">
      <c r="A84" s="5">
        <v>78</v>
      </c>
      <c r="B84" s="41">
        <f>IF(ISERROR(VLOOKUP($A84,'Základní kolo'!$A$7:$M$81,5,FALSE)),"",VLOOKUP($A84,'Základní kolo'!$A$7:$M$81,5,FALSE))</f>
      </c>
      <c r="C84" s="42">
        <f>IF(ISERROR(VLOOKUP($A84,'Základní kolo'!$A$7:$M$81,6,FALSE)),"",VLOOKUP($A84,'Základní kolo'!$A$7:$M$81,6,FALSE))</f>
      </c>
      <c r="D84" s="43">
        <f>IF(ISERROR(VLOOKUP($A84,'Základní kolo'!$A$7:$M$81,7,FALSE)),"",VLOOKUP($A84,'Základní kolo'!$A$7:$M$81,7,FALSE))</f>
      </c>
      <c r="E84" s="44">
        <f>IF(ISERROR(VLOOKUP($A84,'Základní kolo'!$A$7:$M$81,8,FALSE)),"",VLOOKUP($A84,'Základní kolo'!$A$7:$M$81,8,FALSE))</f>
      </c>
      <c r="F84" s="43">
        <f>IF(ISERROR(VLOOKUP($A84,'Základní kolo'!$A$7:$M$81,9,FALSE)),"",VLOOKUP($A84,'Základní kolo'!$A$7:$M$81,9,FALSE))</f>
      </c>
      <c r="G84" s="44">
        <f>IF(ISERROR(VLOOKUP($A84,'Základní kolo'!$A$7:$M$81,10,FALSE)),"",VLOOKUP($A84,'Základní kolo'!$A$7:$M$81,10,FALSE))</f>
      </c>
      <c r="H84" s="45">
        <f>IF(ISERROR(VLOOKUP($A84,'Základní kolo'!$A$7:$M$81,11,FALSE)),"",VLOOKUP($A84,'Základní kolo'!$A$7:$M$81,11,FALSE))</f>
      </c>
      <c r="I84" s="45">
        <f>IF(ISERROR(VLOOKUP($A84,'Základní kolo'!$A$7:$M$81,12,FALSE)),"",VLOOKUP($A84,'Základní kolo'!$A$7:$M$81,12,FALSE))</f>
      </c>
      <c r="J84" s="46">
        <f>IF(ISERROR(VLOOKUP($A84,'Základní kolo'!$A$7:$M$81,13,FALSE)),"",VLOOKUP($A84,'Základní kolo'!$A$7:$M$81,13,FALSE))</f>
      </c>
    </row>
    <row r="85" spans="1:10" s="5" customFormat="1" ht="12.75">
      <c r="A85" s="5">
        <v>79</v>
      </c>
      <c r="B85" s="41">
        <f>IF(ISERROR(VLOOKUP($A85,'Základní kolo'!$A$7:$M$81,5,FALSE)),"",VLOOKUP($A85,'Základní kolo'!$A$7:$M$81,5,FALSE))</f>
      </c>
      <c r="C85" s="42">
        <f>IF(ISERROR(VLOOKUP($A85,'Základní kolo'!$A$7:$M$81,6,FALSE)),"",VLOOKUP($A85,'Základní kolo'!$A$7:$M$81,6,FALSE))</f>
      </c>
      <c r="D85" s="43">
        <f>IF(ISERROR(VLOOKUP($A85,'Základní kolo'!$A$7:$M$81,7,FALSE)),"",VLOOKUP($A85,'Základní kolo'!$A$7:$M$81,7,FALSE))</f>
      </c>
      <c r="E85" s="44">
        <f>IF(ISERROR(VLOOKUP($A85,'Základní kolo'!$A$7:$M$81,8,FALSE)),"",VLOOKUP($A85,'Základní kolo'!$A$7:$M$81,8,FALSE))</f>
      </c>
      <c r="F85" s="43">
        <f>IF(ISERROR(VLOOKUP($A85,'Základní kolo'!$A$7:$M$81,9,FALSE)),"",VLOOKUP($A85,'Základní kolo'!$A$7:$M$81,9,FALSE))</f>
      </c>
      <c r="G85" s="44">
        <f>IF(ISERROR(VLOOKUP($A85,'Základní kolo'!$A$7:$M$81,10,FALSE)),"",VLOOKUP($A85,'Základní kolo'!$A$7:$M$81,10,FALSE))</f>
      </c>
      <c r="H85" s="45">
        <f>IF(ISERROR(VLOOKUP($A85,'Základní kolo'!$A$7:$M$81,11,FALSE)),"",VLOOKUP($A85,'Základní kolo'!$A$7:$M$81,11,FALSE))</f>
      </c>
      <c r="I85" s="45">
        <f>IF(ISERROR(VLOOKUP($A85,'Základní kolo'!$A$7:$M$81,12,FALSE)),"",VLOOKUP($A85,'Základní kolo'!$A$7:$M$81,12,FALSE))</f>
      </c>
      <c r="J85" s="46">
        <f>IF(ISERROR(VLOOKUP($A85,'Základní kolo'!$A$7:$M$81,13,FALSE)),"",VLOOKUP($A85,'Základní kolo'!$A$7:$M$81,13,FALSE))</f>
      </c>
    </row>
    <row r="86" spans="1:10" s="5" customFormat="1" ht="12.75">
      <c r="A86" s="5">
        <v>80</v>
      </c>
      <c r="B86" s="41">
        <f>IF(ISERROR(VLOOKUP($A86,'Základní kolo'!$A$7:$M$81,5,FALSE)),"",VLOOKUP($A86,'Základní kolo'!$A$7:$M$81,5,FALSE))</f>
      </c>
      <c r="C86" s="42">
        <f>IF(ISERROR(VLOOKUP($A86,'Základní kolo'!$A$7:$M$81,6,FALSE)),"",VLOOKUP($A86,'Základní kolo'!$A$7:$M$81,6,FALSE))</f>
      </c>
      <c r="D86" s="43">
        <f>IF(ISERROR(VLOOKUP($A86,'Základní kolo'!$A$7:$M$81,7,FALSE)),"",VLOOKUP($A86,'Základní kolo'!$A$7:$M$81,7,FALSE))</f>
      </c>
      <c r="E86" s="44">
        <f>IF(ISERROR(VLOOKUP($A86,'Základní kolo'!$A$7:$M$81,8,FALSE)),"",VLOOKUP($A86,'Základní kolo'!$A$7:$M$81,8,FALSE))</f>
      </c>
      <c r="F86" s="43">
        <f>IF(ISERROR(VLOOKUP($A86,'Základní kolo'!$A$7:$M$81,9,FALSE)),"",VLOOKUP($A86,'Základní kolo'!$A$7:$M$81,9,FALSE))</f>
      </c>
      <c r="G86" s="44">
        <f>IF(ISERROR(VLOOKUP($A86,'Základní kolo'!$A$7:$M$81,10,FALSE)),"",VLOOKUP($A86,'Základní kolo'!$A$7:$M$81,10,FALSE))</f>
      </c>
      <c r="H86" s="45">
        <f>IF(ISERROR(VLOOKUP($A86,'Základní kolo'!$A$7:$M$81,11,FALSE)),"",VLOOKUP($A86,'Základní kolo'!$A$7:$M$81,11,FALSE))</f>
      </c>
      <c r="I86" s="45">
        <f>IF(ISERROR(VLOOKUP($A86,'Základní kolo'!$A$7:$M$81,12,FALSE)),"",VLOOKUP($A86,'Základní kolo'!$A$7:$M$81,12,FALSE))</f>
      </c>
      <c r="J86" s="46">
        <f>IF(ISERROR(VLOOKUP($A86,'Základní kolo'!$A$7:$M$81,13,FALSE)),"",VLOOKUP($A86,'Základní kolo'!$A$7:$M$81,13,FALSE))</f>
      </c>
    </row>
    <row r="87" spans="1:10" s="5" customFormat="1" ht="12.75">
      <c r="A87" s="5">
        <v>81</v>
      </c>
      <c r="B87" s="41">
        <f>IF(ISERROR(VLOOKUP($A87,'Základní kolo'!$A$7:$M$81,5,FALSE)),"",VLOOKUP($A87,'Základní kolo'!$A$7:$M$81,5,FALSE))</f>
      </c>
      <c r="C87" s="42">
        <f>IF(ISERROR(VLOOKUP($A87,'Základní kolo'!$A$7:$M$81,6,FALSE)),"",VLOOKUP($A87,'Základní kolo'!$A$7:$M$81,6,FALSE))</f>
      </c>
      <c r="D87" s="43">
        <f>IF(ISERROR(VLOOKUP($A87,'Základní kolo'!$A$7:$M$81,7,FALSE)),"",VLOOKUP($A87,'Základní kolo'!$A$7:$M$81,7,FALSE))</f>
      </c>
      <c r="E87" s="44">
        <f>IF(ISERROR(VLOOKUP($A87,'Základní kolo'!$A$7:$M$81,8,FALSE)),"",VLOOKUP($A87,'Základní kolo'!$A$7:$M$81,8,FALSE))</f>
      </c>
      <c r="F87" s="43">
        <f>IF(ISERROR(VLOOKUP($A87,'Základní kolo'!$A$7:$M$81,9,FALSE)),"",VLOOKUP($A87,'Základní kolo'!$A$7:$M$81,9,FALSE))</f>
      </c>
      <c r="G87" s="44">
        <f>IF(ISERROR(VLOOKUP($A87,'Základní kolo'!$A$7:$M$81,10,FALSE)),"",VLOOKUP($A87,'Základní kolo'!$A$7:$M$81,10,FALSE))</f>
      </c>
      <c r="H87" s="45">
        <f>IF(ISERROR(VLOOKUP($A87,'Základní kolo'!$A$7:$M$81,11,FALSE)),"",VLOOKUP($A87,'Základní kolo'!$A$7:$M$81,11,FALSE))</f>
      </c>
      <c r="I87" s="45">
        <f>IF(ISERROR(VLOOKUP($A87,'Základní kolo'!$A$7:$M$81,12,FALSE)),"",VLOOKUP($A87,'Základní kolo'!$A$7:$M$81,12,FALSE))</f>
      </c>
      <c r="J87" s="46">
        <f>IF(ISERROR(VLOOKUP($A87,'Základní kolo'!$A$7:$M$81,13,FALSE)),"",VLOOKUP($A87,'Základní kolo'!$A$7:$M$81,13,FALSE))</f>
      </c>
    </row>
    <row r="88" spans="1:10" s="5" customFormat="1" ht="12.75">
      <c r="A88" s="5">
        <v>82</v>
      </c>
      <c r="B88" s="41">
        <f>IF(ISERROR(VLOOKUP($A88,'Základní kolo'!$A$7:$M$81,5,FALSE)),"",VLOOKUP($A88,'Základní kolo'!$A$7:$M$81,5,FALSE))</f>
      </c>
      <c r="C88" s="42">
        <f>IF(ISERROR(VLOOKUP($A88,'Základní kolo'!$A$7:$M$81,6,FALSE)),"",VLOOKUP($A88,'Základní kolo'!$A$7:$M$81,6,FALSE))</f>
      </c>
      <c r="D88" s="43">
        <f>IF(ISERROR(VLOOKUP($A88,'Základní kolo'!$A$7:$M$81,7,FALSE)),"",VLOOKUP($A88,'Základní kolo'!$A$7:$M$81,7,FALSE))</f>
      </c>
      <c r="E88" s="44">
        <f>IF(ISERROR(VLOOKUP($A88,'Základní kolo'!$A$7:$M$81,8,FALSE)),"",VLOOKUP($A88,'Základní kolo'!$A$7:$M$81,8,FALSE))</f>
      </c>
      <c r="F88" s="43">
        <f>IF(ISERROR(VLOOKUP($A88,'Základní kolo'!$A$7:$M$81,9,FALSE)),"",VLOOKUP($A88,'Základní kolo'!$A$7:$M$81,9,FALSE))</f>
      </c>
      <c r="G88" s="44">
        <f>IF(ISERROR(VLOOKUP($A88,'Základní kolo'!$A$7:$M$81,10,FALSE)),"",VLOOKUP($A88,'Základní kolo'!$A$7:$M$81,10,FALSE))</f>
      </c>
      <c r="H88" s="45">
        <f>IF(ISERROR(VLOOKUP($A88,'Základní kolo'!$A$7:$M$81,11,FALSE)),"",VLOOKUP($A88,'Základní kolo'!$A$7:$M$81,11,FALSE))</f>
      </c>
      <c r="I88" s="45">
        <f>IF(ISERROR(VLOOKUP($A88,'Základní kolo'!$A$7:$M$81,12,FALSE)),"",VLOOKUP($A88,'Základní kolo'!$A$7:$M$81,12,FALSE))</f>
      </c>
      <c r="J88" s="46">
        <f>IF(ISERROR(VLOOKUP($A88,'Základní kolo'!$A$7:$M$81,13,FALSE)),"",VLOOKUP($A88,'Základní kolo'!$A$7:$M$81,13,FALSE))</f>
      </c>
    </row>
    <row r="89" spans="1:10" s="5" customFormat="1" ht="12.75">
      <c r="A89" s="5">
        <v>83</v>
      </c>
      <c r="B89" s="41">
        <f>IF(ISERROR(VLOOKUP($A89,'Základní kolo'!$A$7:$M$81,5,FALSE)),"",VLOOKUP($A89,'Základní kolo'!$A$7:$M$81,5,FALSE))</f>
      </c>
      <c r="C89" s="42">
        <f>IF(ISERROR(VLOOKUP($A89,'Základní kolo'!$A$7:$M$81,6,FALSE)),"",VLOOKUP($A89,'Základní kolo'!$A$7:$M$81,6,FALSE))</f>
      </c>
      <c r="D89" s="43">
        <f>IF(ISERROR(VLOOKUP($A89,'Základní kolo'!$A$7:$M$81,7,FALSE)),"",VLOOKUP($A89,'Základní kolo'!$A$7:$M$81,7,FALSE))</f>
      </c>
      <c r="E89" s="44">
        <f>IF(ISERROR(VLOOKUP($A89,'Základní kolo'!$A$7:$M$81,8,FALSE)),"",VLOOKUP($A89,'Základní kolo'!$A$7:$M$81,8,FALSE))</f>
      </c>
      <c r="F89" s="43">
        <f>IF(ISERROR(VLOOKUP($A89,'Základní kolo'!$A$7:$M$81,9,FALSE)),"",VLOOKUP($A89,'Základní kolo'!$A$7:$M$81,9,FALSE))</f>
      </c>
      <c r="G89" s="44">
        <f>IF(ISERROR(VLOOKUP($A89,'Základní kolo'!$A$7:$M$81,10,FALSE)),"",VLOOKUP($A89,'Základní kolo'!$A$7:$M$81,10,FALSE))</f>
      </c>
      <c r="H89" s="45">
        <f>IF(ISERROR(VLOOKUP($A89,'Základní kolo'!$A$7:$M$81,11,FALSE)),"",VLOOKUP($A89,'Základní kolo'!$A$7:$M$81,11,FALSE))</f>
      </c>
      <c r="I89" s="45">
        <f>IF(ISERROR(VLOOKUP($A89,'Základní kolo'!$A$7:$M$81,12,FALSE)),"",VLOOKUP($A89,'Základní kolo'!$A$7:$M$81,12,FALSE))</f>
      </c>
      <c r="J89" s="46">
        <f>IF(ISERROR(VLOOKUP($A89,'Základní kolo'!$A$7:$M$81,13,FALSE)),"",VLOOKUP($A89,'Základní kolo'!$A$7:$M$81,13,FALSE))</f>
      </c>
    </row>
    <row r="90" spans="1:10" s="5" customFormat="1" ht="12.75">
      <c r="A90" s="5">
        <v>84</v>
      </c>
      <c r="B90" s="41">
        <f>IF(ISERROR(VLOOKUP($A90,'Základní kolo'!$A$7:$M$81,5,FALSE)),"",VLOOKUP($A90,'Základní kolo'!$A$7:$M$81,5,FALSE))</f>
      </c>
      <c r="C90" s="42">
        <f>IF(ISERROR(VLOOKUP($A90,'Základní kolo'!$A$7:$M$81,6,FALSE)),"",VLOOKUP($A90,'Základní kolo'!$A$7:$M$81,6,FALSE))</f>
      </c>
      <c r="D90" s="43">
        <f>IF(ISERROR(VLOOKUP($A90,'Základní kolo'!$A$7:$M$81,7,FALSE)),"",VLOOKUP($A90,'Základní kolo'!$A$7:$M$81,7,FALSE))</f>
      </c>
      <c r="E90" s="44">
        <f>IF(ISERROR(VLOOKUP($A90,'Základní kolo'!$A$7:$M$81,8,FALSE)),"",VLOOKUP($A90,'Základní kolo'!$A$7:$M$81,8,FALSE))</f>
      </c>
      <c r="F90" s="43">
        <f>IF(ISERROR(VLOOKUP($A90,'Základní kolo'!$A$7:$M$81,9,FALSE)),"",VLOOKUP($A90,'Základní kolo'!$A$7:$M$81,9,FALSE))</f>
      </c>
      <c r="G90" s="44">
        <f>IF(ISERROR(VLOOKUP($A90,'Základní kolo'!$A$7:$M$81,10,FALSE)),"",VLOOKUP($A90,'Základní kolo'!$A$7:$M$81,10,FALSE))</f>
      </c>
      <c r="H90" s="45">
        <f>IF(ISERROR(VLOOKUP($A90,'Základní kolo'!$A$7:$M$81,11,FALSE)),"",VLOOKUP($A90,'Základní kolo'!$A$7:$M$81,11,FALSE))</f>
      </c>
      <c r="I90" s="45">
        <f>IF(ISERROR(VLOOKUP($A90,'Základní kolo'!$A$7:$M$81,12,FALSE)),"",VLOOKUP($A90,'Základní kolo'!$A$7:$M$81,12,FALSE))</f>
      </c>
      <c r="J90" s="46">
        <f>IF(ISERROR(VLOOKUP($A90,'Základní kolo'!$A$7:$M$81,13,FALSE)),"",VLOOKUP($A90,'Základní kolo'!$A$7:$M$81,13,FALSE))</f>
      </c>
    </row>
    <row r="91" spans="1:10" s="5" customFormat="1" ht="12.75">
      <c r="A91" s="5">
        <v>85</v>
      </c>
      <c r="B91" s="41">
        <f>IF(ISERROR(VLOOKUP($A91,'Základní kolo'!$A$7:$M$81,5,FALSE)),"",VLOOKUP($A91,'Základní kolo'!$A$7:$M$81,5,FALSE))</f>
      </c>
      <c r="C91" s="42">
        <f>IF(ISERROR(VLOOKUP($A91,'Základní kolo'!$A$7:$M$81,6,FALSE)),"",VLOOKUP($A91,'Základní kolo'!$A$7:$M$81,6,FALSE))</f>
      </c>
      <c r="D91" s="43">
        <f>IF(ISERROR(VLOOKUP($A91,'Základní kolo'!$A$7:$M$81,7,FALSE)),"",VLOOKUP($A91,'Základní kolo'!$A$7:$M$81,7,FALSE))</f>
      </c>
      <c r="E91" s="44">
        <f>IF(ISERROR(VLOOKUP($A91,'Základní kolo'!$A$7:$M$81,8,FALSE)),"",VLOOKUP($A91,'Základní kolo'!$A$7:$M$81,8,FALSE))</f>
      </c>
      <c r="F91" s="43">
        <f>IF(ISERROR(VLOOKUP($A91,'Základní kolo'!$A$7:$M$81,9,FALSE)),"",VLOOKUP($A91,'Základní kolo'!$A$7:$M$81,9,FALSE))</f>
      </c>
      <c r="G91" s="44">
        <f>IF(ISERROR(VLOOKUP($A91,'Základní kolo'!$A$7:$M$81,10,FALSE)),"",VLOOKUP($A91,'Základní kolo'!$A$7:$M$81,10,FALSE))</f>
      </c>
      <c r="H91" s="45">
        <f>IF(ISERROR(VLOOKUP($A91,'Základní kolo'!$A$7:$M$81,11,FALSE)),"",VLOOKUP($A91,'Základní kolo'!$A$7:$M$81,11,FALSE))</f>
      </c>
      <c r="I91" s="45">
        <f>IF(ISERROR(VLOOKUP($A91,'Základní kolo'!$A$7:$M$81,12,FALSE)),"",VLOOKUP($A91,'Základní kolo'!$A$7:$M$81,12,FALSE))</f>
      </c>
      <c r="J91" s="46">
        <f>IF(ISERROR(VLOOKUP($A91,'Základní kolo'!$A$7:$M$81,13,FALSE)),"",VLOOKUP($A91,'Základní kolo'!$A$7:$M$81,13,FALSE))</f>
      </c>
    </row>
    <row r="92" spans="1:10" s="5" customFormat="1" ht="12.75">
      <c r="A92" s="5">
        <v>86</v>
      </c>
      <c r="B92" s="41">
        <f>IF(ISERROR(VLOOKUP($A92,'Základní kolo'!$A$7:$M$81,5,FALSE)),"",VLOOKUP($A92,'Základní kolo'!$A$7:$M$81,5,FALSE))</f>
      </c>
      <c r="C92" s="42">
        <f>IF(ISERROR(VLOOKUP($A92,'Základní kolo'!$A$7:$M$81,6,FALSE)),"",VLOOKUP($A92,'Základní kolo'!$A$7:$M$81,6,FALSE))</f>
      </c>
      <c r="D92" s="43">
        <f>IF(ISERROR(VLOOKUP($A92,'Základní kolo'!$A$7:$M$81,7,FALSE)),"",VLOOKUP($A92,'Základní kolo'!$A$7:$M$81,7,FALSE))</f>
      </c>
      <c r="E92" s="44">
        <f>IF(ISERROR(VLOOKUP($A92,'Základní kolo'!$A$7:$M$81,8,FALSE)),"",VLOOKUP($A92,'Základní kolo'!$A$7:$M$81,8,FALSE))</f>
      </c>
      <c r="F92" s="43">
        <f>IF(ISERROR(VLOOKUP($A92,'Základní kolo'!$A$7:$M$81,9,FALSE)),"",VLOOKUP($A92,'Základní kolo'!$A$7:$M$81,9,FALSE))</f>
      </c>
      <c r="G92" s="44">
        <f>IF(ISERROR(VLOOKUP($A92,'Základní kolo'!$A$7:$M$81,10,FALSE)),"",VLOOKUP($A92,'Základní kolo'!$A$7:$M$81,10,FALSE))</f>
      </c>
      <c r="H92" s="45">
        <f>IF(ISERROR(VLOOKUP($A92,'Základní kolo'!$A$7:$M$81,11,FALSE)),"",VLOOKUP($A92,'Základní kolo'!$A$7:$M$81,11,FALSE))</f>
      </c>
      <c r="I92" s="45">
        <f>IF(ISERROR(VLOOKUP($A92,'Základní kolo'!$A$7:$M$81,12,FALSE)),"",VLOOKUP($A92,'Základní kolo'!$A$7:$M$81,12,FALSE))</f>
      </c>
      <c r="J92" s="46">
        <f>IF(ISERROR(VLOOKUP($A92,'Základní kolo'!$A$7:$M$81,13,FALSE)),"",VLOOKUP($A92,'Základní kolo'!$A$7:$M$81,13,FALSE))</f>
      </c>
    </row>
    <row r="93" spans="1:10" s="5" customFormat="1" ht="12.75">
      <c r="A93" s="5">
        <v>87</v>
      </c>
      <c r="B93" s="41">
        <f>IF(ISERROR(VLOOKUP($A93,'Základní kolo'!$A$7:$M$81,5,FALSE)),"",VLOOKUP($A93,'Základní kolo'!$A$7:$M$81,5,FALSE))</f>
      </c>
      <c r="C93" s="42">
        <f>IF(ISERROR(VLOOKUP($A93,'Základní kolo'!$A$7:$M$81,6,FALSE)),"",VLOOKUP($A93,'Základní kolo'!$A$7:$M$81,6,FALSE))</f>
      </c>
      <c r="D93" s="43">
        <f>IF(ISERROR(VLOOKUP($A93,'Základní kolo'!$A$7:$M$81,7,FALSE)),"",VLOOKUP($A93,'Základní kolo'!$A$7:$M$81,7,FALSE))</f>
      </c>
      <c r="E93" s="44">
        <f>IF(ISERROR(VLOOKUP($A93,'Základní kolo'!$A$7:$M$81,8,FALSE)),"",VLOOKUP($A93,'Základní kolo'!$A$7:$M$81,8,FALSE))</f>
      </c>
      <c r="F93" s="43">
        <f>IF(ISERROR(VLOOKUP($A93,'Základní kolo'!$A$7:$M$81,9,FALSE)),"",VLOOKUP($A93,'Základní kolo'!$A$7:$M$81,9,FALSE))</f>
      </c>
      <c r="G93" s="44">
        <f>IF(ISERROR(VLOOKUP($A93,'Základní kolo'!$A$7:$M$81,10,FALSE)),"",VLOOKUP($A93,'Základní kolo'!$A$7:$M$81,10,FALSE))</f>
      </c>
      <c r="H93" s="45">
        <f>IF(ISERROR(VLOOKUP($A93,'Základní kolo'!$A$7:$M$81,11,FALSE)),"",VLOOKUP($A93,'Základní kolo'!$A$7:$M$81,11,FALSE))</f>
      </c>
      <c r="I93" s="45">
        <f>IF(ISERROR(VLOOKUP($A93,'Základní kolo'!$A$7:$M$81,12,FALSE)),"",VLOOKUP($A93,'Základní kolo'!$A$7:$M$81,12,FALSE))</f>
      </c>
      <c r="J93" s="46">
        <f>IF(ISERROR(VLOOKUP($A93,'Základní kolo'!$A$7:$M$81,13,FALSE)),"",VLOOKUP($A93,'Základní kolo'!$A$7:$M$81,13,FALSE))</f>
      </c>
    </row>
    <row r="94" spans="1:10" s="5" customFormat="1" ht="12.75">
      <c r="A94" s="5">
        <v>88</v>
      </c>
      <c r="B94" s="41">
        <f>IF(ISERROR(VLOOKUP($A94,'Základní kolo'!$A$7:$M$81,5,FALSE)),"",VLOOKUP($A94,'Základní kolo'!$A$7:$M$81,5,FALSE))</f>
      </c>
      <c r="C94" s="42">
        <f>IF(ISERROR(VLOOKUP($A94,'Základní kolo'!$A$7:$M$81,6,FALSE)),"",VLOOKUP($A94,'Základní kolo'!$A$7:$M$81,6,FALSE))</f>
      </c>
      <c r="D94" s="43">
        <f>IF(ISERROR(VLOOKUP($A94,'Základní kolo'!$A$7:$M$81,7,FALSE)),"",VLOOKUP($A94,'Základní kolo'!$A$7:$M$81,7,FALSE))</f>
      </c>
      <c r="E94" s="44">
        <f>IF(ISERROR(VLOOKUP($A94,'Základní kolo'!$A$7:$M$81,8,FALSE)),"",VLOOKUP($A94,'Základní kolo'!$A$7:$M$81,8,FALSE))</f>
      </c>
      <c r="F94" s="43">
        <f>IF(ISERROR(VLOOKUP($A94,'Základní kolo'!$A$7:$M$81,9,FALSE)),"",VLOOKUP($A94,'Základní kolo'!$A$7:$M$81,9,FALSE))</f>
      </c>
      <c r="G94" s="44">
        <f>IF(ISERROR(VLOOKUP($A94,'Základní kolo'!$A$7:$M$81,10,FALSE)),"",VLOOKUP($A94,'Základní kolo'!$A$7:$M$81,10,FALSE))</f>
      </c>
      <c r="H94" s="45">
        <f>IF(ISERROR(VLOOKUP($A94,'Základní kolo'!$A$7:$M$81,11,FALSE)),"",VLOOKUP($A94,'Základní kolo'!$A$7:$M$81,11,FALSE))</f>
      </c>
      <c r="I94" s="45">
        <f>IF(ISERROR(VLOOKUP($A94,'Základní kolo'!$A$7:$M$81,12,FALSE)),"",VLOOKUP($A94,'Základní kolo'!$A$7:$M$81,12,FALSE))</f>
      </c>
      <c r="J94" s="46">
        <f>IF(ISERROR(VLOOKUP($A94,'Základní kolo'!$A$7:$M$81,13,FALSE)),"",VLOOKUP($A94,'Základní kolo'!$A$7:$M$81,13,FALSE))</f>
      </c>
    </row>
    <row r="95" spans="1:10" s="5" customFormat="1" ht="12.75">
      <c r="A95" s="5">
        <v>89</v>
      </c>
      <c r="B95" s="41">
        <f>IF(ISERROR(VLOOKUP($A95,'Základní kolo'!$A$7:$M$81,5,FALSE)),"",VLOOKUP($A95,'Základní kolo'!$A$7:$M$81,5,FALSE))</f>
      </c>
      <c r="C95" s="42">
        <f>IF(ISERROR(VLOOKUP($A95,'Základní kolo'!$A$7:$M$81,6,FALSE)),"",VLOOKUP($A95,'Základní kolo'!$A$7:$M$81,6,FALSE))</f>
      </c>
      <c r="D95" s="43">
        <f>IF(ISERROR(VLOOKUP($A95,'Základní kolo'!$A$7:$M$81,7,FALSE)),"",VLOOKUP($A95,'Základní kolo'!$A$7:$M$81,7,FALSE))</f>
      </c>
      <c r="E95" s="44">
        <f>IF(ISERROR(VLOOKUP($A95,'Základní kolo'!$A$7:$M$81,8,FALSE)),"",VLOOKUP($A95,'Základní kolo'!$A$7:$M$81,8,FALSE))</f>
      </c>
      <c r="F95" s="43">
        <f>IF(ISERROR(VLOOKUP($A95,'Základní kolo'!$A$7:$M$81,9,FALSE)),"",VLOOKUP($A95,'Základní kolo'!$A$7:$M$81,9,FALSE))</f>
      </c>
      <c r="G95" s="44">
        <f>IF(ISERROR(VLOOKUP($A95,'Základní kolo'!$A$7:$M$81,10,FALSE)),"",VLOOKUP($A95,'Základní kolo'!$A$7:$M$81,10,FALSE))</f>
      </c>
      <c r="H95" s="45">
        <f>IF(ISERROR(VLOOKUP($A95,'Základní kolo'!$A$7:$M$81,11,FALSE)),"",VLOOKUP($A95,'Základní kolo'!$A$7:$M$81,11,FALSE))</f>
      </c>
      <c r="I95" s="45">
        <f>IF(ISERROR(VLOOKUP($A95,'Základní kolo'!$A$7:$M$81,12,FALSE)),"",VLOOKUP($A95,'Základní kolo'!$A$7:$M$81,12,FALSE))</f>
      </c>
      <c r="J95" s="46">
        <f>IF(ISERROR(VLOOKUP($A95,'Základní kolo'!$A$7:$M$81,13,FALSE)),"",VLOOKUP($A95,'Základní kolo'!$A$7:$M$81,13,FALSE))</f>
      </c>
    </row>
    <row r="96" spans="1:10" s="5" customFormat="1" ht="12.75">
      <c r="A96" s="5">
        <v>90</v>
      </c>
      <c r="B96" s="41">
        <f>IF(ISERROR(VLOOKUP($A96,'Základní kolo'!$A$7:$M$81,5,FALSE)),"",VLOOKUP($A96,'Základní kolo'!$A$7:$M$81,5,FALSE))</f>
      </c>
      <c r="C96" s="42">
        <f>IF(ISERROR(VLOOKUP($A96,'Základní kolo'!$A$7:$M$81,6,FALSE)),"",VLOOKUP($A96,'Základní kolo'!$A$7:$M$81,6,FALSE))</f>
      </c>
      <c r="D96" s="43">
        <f>IF(ISERROR(VLOOKUP($A96,'Základní kolo'!$A$7:$M$81,7,FALSE)),"",VLOOKUP($A96,'Základní kolo'!$A$7:$M$81,7,FALSE))</f>
      </c>
      <c r="E96" s="44">
        <f>IF(ISERROR(VLOOKUP($A96,'Základní kolo'!$A$7:$M$81,8,FALSE)),"",VLOOKUP($A96,'Základní kolo'!$A$7:$M$81,8,FALSE))</f>
      </c>
      <c r="F96" s="43">
        <f>IF(ISERROR(VLOOKUP($A96,'Základní kolo'!$A$7:$M$81,9,FALSE)),"",VLOOKUP($A96,'Základní kolo'!$A$7:$M$81,9,FALSE))</f>
      </c>
      <c r="G96" s="44">
        <f>IF(ISERROR(VLOOKUP($A96,'Základní kolo'!$A$7:$M$81,10,FALSE)),"",VLOOKUP($A96,'Základní kolo'!$A$7:$M$81,10,FALSE))</f>
      </c>
      <c r="H96" s="45">
        <f>IF(ISERROR(VLOOKUP($A96,'Základní kolo'!$A$7:$M$81,11,FALSE)),"",VLOOKUP($A96,'Základní kolo'!$A$7:$M$81,11,FALSE))</f>
      </c>
      <c r="I96" s="45">
        <f>IF(ISERROR(VLOOKUP($A96,'Základní kolo'!$A$7:$M$81,12,FALSE)),"",VLOOKUP($A96,'Základní kolo'!$A$7:$M$81,12,FALSE))</f>
      </c>
      <c r="J96" s="46">
        <f>IF(ISERROR(VLOOKUP($A96,'Základní kolo'!$A$7:$M$81,13,FALSE)),"",VLOOKUP($A96,'Základní kolo'!$A$7:$M$81,13,FALSE))</f>
      </c>
    </row>
    <row r="97" spans="1:10" s="5" customFormat="1" ht="12.75">
      <c r="A97" s="5">
        <v>91</v>
      </c>
      <c r="B97" s="41">
        <f>IF(ISERROR(VLOOKUP($A97,'Základní kolo'!$A$7:$M$81,5,FALSE)),"",VLOOKUP($A97,'Základní kolo'!$A$7:$M$81,5,FALSE))</f>
      </c>
      <c r="C97" s="42">
        <f>IF(ISERROR(VLOOKUP($A97,'Základní kolo'!$A$7:$M$81,6,FALSE)),"",VLOOKUP($A97,'Základní kolo'!$A$7:$M$81,6,FALSE))</f>
      </c>
      <c r="D97" s="43">
        <f>IF(ISERROR(VLOOKUP($A97,'Základní kolo'!$A$7:$M$81,7,FALSE)),"",VLOOKUP($A97,'Základní kolo'!$A$7:$M$81,7,FALSE))</f>
      </c>
      <c r="E97" s="44">
        <f>IF(ISERROR(VLOOKUP($A97,'Základní kolo'!$A$7:$M$81,8,FALSE)),"",VLOOKUP($A97,'Základní kolo'!$A$7:$M$81,8,FALSE))</f>
      </c>
      <c r="F97" s="43">
        <f>IF(ISERROR(VLOOKUP($A97,'Základní kolo'!$A$7:$M$81,9,FALSE)),"",VLOOKUP($A97,'Základní kolo'!$A$7:$M$81,9,FALSE))</f>
      </c>
      <c r="G97" s="44">
        <f>IF(ISERROR(VLOOKUP($A97,'Základní kolo'!$A$7:$M$81,10,FALSE)),"",VLOOKUP($A97,'Základní kolo'!$A$7:$M$81,10,FALSE))</f>
      </c>
      <c r="H97" s="45">
        <f>IF(ISERROR(VLOOKUP($A97,'Základní kolo'!$A$7:$M$81,11,FALSE)),"",VLOOKUP($A97,'Základní kolo'!$A$7:$M$81,11,FALSE))</f>
      </c>
      <c r="I97" s="45">
        <f>IF(ISERROR(VLOOKUP($A97,'Základní kolo'!$A$7:$M$81,12,FALSE)),"",VLOOKUP($A97,'Základní kolo'!$A$7:$M$81,12,FALSE))</f>
      </c>
      <c r="J97" s="46">
        <f>IF(ISERROR(VLOOKUP($A97,'Základní kolo'!$A$7:$M$81,13,FALSE)),"",VLOOKUP($A97,'Základní kolo'!$A$7:$M$81,13,FALSE))</f>
      </c>
    </row>
    <row r="98" spans="1:10" s="5" customFormat="1" ht="12.75">
      <c r="A98" s="5">
        <v>92</v>
      </c>
      <c r="B98" s="41">
        <f>IF(ISERROR(VLOOKUP($A98,'Základní kolo'!$A$7:$M$81,5,FALSE)),"",VLOOKUP($A98,'Základní kolo'!$A$7:$M$81,5,FALSE))</f>
      </c>
      <c r="C98" s="42">
        <f>IF(ISERROR(VLOOKUP($A98,'Základní kolo'!$A$7:$M$81,6,FALSE)),"",VLOOKUP($A98,'Základní kolo'!$A$7:$M$81,6,FALSE))</f>
      </c>
      <c r="D98" s="43">
        <f>IF(ISERROR(VLOOKUP($A98,'Základní kolo'!$A$7:$M$81,7,FALSE)),"",VLOOKUP($A98,'Základní kolo'!$A$7:$M$81,7,FALSE))</f>
      </c>
      <c r="E98" s="44">
        <f>IF(ISERROR(VLOOKUP($A98,'Základní kolo'!$A$7:$M$81,8,FALSE)),"",VLOOKUP($A98,'Základní kolo'!$A$7:$M$81,8,FALSE))</f>
      </c>
      <c r="F98" s="43">
        <f>IF(ISERROR(VLOOKUP($A98,'Základní kolo'!$A$7:$M$81,9,FALSE)),"",VLOOKUP($A98,'Základní kolo'!$A$7:$M$81,9,FALSE))</f>
      </c>
      <c r="G98" s="44">
        <f>IF(ISERROR(VLOOKUP($A98,'Základní kolo'!$A$7:$M$81,10,FALSE)),"",VLOOKUP($A98,'Základní kolo'!$A$7:$M$81,10,FALSE))</f>
      </c>
      <c r="H98" s="45">
        <f>IF(ISERROR(VLOOKUP($A98,'Základní kolo'!$A$7:$M$81,11,FALSE)),"",VLOOKUP($A98,'Základní kolo'!$A$7:$M$81,11,FALSE))</f>
      </c>
      <c r="I98" s="45">
        <f>IF(ISERROR(VLOOKUP($A98,'Základní kolo'!$A$7:$M$81,12,FALSE)),"",VLOOKUP($A98,'Základní kolo'!$A$7:$M$81,12,FALSE))</f>
      </c>
      <c r="J98" s="46">
        <f>IF(ISERROR(VLOOKUP($A98,'Základní kolo'!$A$7:$M$81,13,FALSE)),"",VLOOKUP($A98,'Základní kolo'!$A$7:$M$81,13,FALSE))</f>
      </c>
    </row>
    <row r="99" spans="1:10" s="5" customFormat="1" ht="12.75">
      <c r="A99" s="5">
        <v>93</v>
      </c>
      <c r="B99" s="41">
        <f>IF(ISERROR(VLOOKUP($A99,'Základní kolo'!$A$7:$M$81,5,FALSE)),"",VLOOKUP($A99,'Základní kolo'!$A$7:$M$81,5,FALSE))</f>
      </c>
      <c r="C99" s="42">
        <f>IF(ISERROR(VLOOKUP($A99,'Základní kolo'!$A$7:$M$81,6,FALSE)),"",VLOOKUP($A99,'Základní kolo'!$A$7:$M$81,6,FALSE))</f>
      </c>
      <c r="D99" s="43">
        <f>IF(ISERROR(VLOOKUP($A99,'Základní kolo'!$A$7:$M$81,7,FALSE)),"",VLOOKUP($A99,'Základní kolo'!$A$7:$M$81,7,FALSE))</f>
      </c>
      <c r="E99" s="44">
        <f>IF(ISERROR(VLOOKUP($A99,'Základní kolo'!$A$7:$M$81,8,FALSE)),"",VLOOKUP($A99,'Základní kolo'!$A$7:$M$81,8,FALSE))</f>
      </c>
      <c r="F99" s="43">
        <f>IF(ISERROR(VLOOKUP($A99,'Základní kolo'!$A$7:$M$81,9,FALSE)),"",VLOOKUP($A99,'Základní kolo'!$A$7:$M$81,9,FALSE))</f>
      </c>
      <c r="G99" s="44">
        <f>IF(ISERROR(VLOOKUP($A99,'Základní kolo'!$A$7:$M$81,10,FALSE)),"",VLOOKUP($A99,'Základní kolo'!$A$7:$M$81,10,FALSE))</f>
      </c>
      <c r="H99" s="45">
        <f>IF(ISERROR(VLOOKUP($A99,'Základní kolo'!$A$7:$M$81,11,FALSE)),"",VLOOKUP($A99,'Základní kolo'!$A$7:$M$81,11,FALSE))</f>
      </c>
      <c r="I99" s="45">
        <f>IF(ISERROR(VLOOKUP($A99,'Základní kolo'!$A$7:$M$81,12,FALSE)),"",VLOOKUP($A99,'Základní kolo'!$A$7:$M$81,12,FALSE))</f>
      </c>
      <c r="J99" s="46">
        <f>IF(ISERROR(VLOOKUP($A99,'Základní kolo'!$A$7:$M$81,13,FALSE)),"",VLOOKUP($A99,'Základní kolo'!$A$7:$M$81,13,FALSE))</f>
      </c>
    </row>
    <row r="100" spans="1:10" s="5" customFormat="1" ht="12.75">
      <c r="A100" s="5">
        <v>94</v>
      </c>
      <c r="B100" s="41">
        <f>IF(ISERROR(VLOOKUP($A100,'Základní kolo'!$A$7:$M$81,5,FALSE)),"",VLOOKUP($A100,'Základní kolo'!$A$7:$M$81,5,FALSE))</f>
      </c>
      <c r="C100" s="42">
        <f>IF(ISERROR(VLOOKUP($A100,'Základní kolo'!$A$7:$M$81,6,FALSE)),"",VLOOKUP($A100,'Základní kolo'!$A$7:$M$81,6,FALSE))</f>
      </c>
      <c r="D100" s="43">
        <f>IF(ISERROR(VLOOKUP($A100,'Základní kolo'!$A$7:$M$81,7,FALSE)),"",VLOOKUP($A100,'Základní kolo'!$A$7:$M$81,7,FALSE))</f>
      </c>
      <c r="E100" s="44">
        <f>IF(ISERROR(VLOOKUP($A100,'Základní kolo'!$A$7:$M$81,8,FALSE)),"",VLOOKUP($A100,'Základní kolo'!$A$7:$M$81,8,FALSE))</f>
      </c>
      <c r="F100" s="43">
        <f>IF(ISERROR(VLOOKUP($A100,'Základní kolo'!$A$7:$M$81,9,FALSE)),"",VLOOKUP($A100,'Základní kolo'!$A$7:$M$81,9,FALSE))</f>
      </c>
      <c r="G100" s="44">
        <f>IF(ISERROR(VLOOKUP($A100,'Základní kolo'!$A$7:$M$81,10,FALSE)),"",VLOOKUP($A100,'Základní kolo'!$A$7:$M$81,10,FALSE))</f>
      </c>
      <c r="H100" s="45">
        <f>IF(ISERROR(VLOOKUP($A100,'Základní kolo'!$A$7:$M$81,11,FALSE)),"",VLOOKUP($A100,'Základní kolo'!$A$7:$M$81,11,FALSE))</f>
      </c>
      <c r="I100" s="45">
        <f>IF(ISERROR(VLOOKUP($A100,'Základní kolo'!$A$7:$M$81,12,FALSE)),"",VLOOKUP($A100,'Základní kolo'!$A$7:$M$81,12,FALSE))</f>
      </c>
      <c r="J100" s="46">
        <f>IF(ISERROR(VLOOKUP($A100,'Základní kolo'!$A$7:$M$81,13,FALSE)),"",VLOOKUP($A100,'Základní kolo'!$A$7:$M$81,13,FALSE))</f>
      </c>
    </row>
    <row r="101" spans="1:10" s="5" customFormat="1" ht="12.75">
      <c r="A101" s="5">
        <v>95</v>
      </c>
      <c r="B101" s="41">
        <f>IF(ISERROR(VLOOKUP($A101,'Základní kolo'!$A$7:$M$81,5,FALSE)),"",VLOOKUP($A101,'Základní kolo'!$A$7:$M$81,5,FALSE))</f>
      </c>
      <c r="C101" s="42">
        <f>IF(ISERROR(VLOOKUP($A101,'Základní kolo'!$A$7:$M$81,6,FALSE)),"",VLOOKUP($A101,'Základní kolo'!$A$7:$M$81,6,FALSE))</f>
      </c>
      <c r="D101" s="43">
        <f>IF(ISERROR(VLOOKUP($A101,'Základní kolo'!$A$7:$M$81,7,FALSE)),"",VLOOKUP($A101,'Základní kolo'!$A$7:$M$81,7,FALSE))</f>
      </c>
      <c r="E101" s="44">
        <f>IF(ISERROR(VLOOKUP($A101,'Základní kolo'!$A$7:$M$81,8,FALSE)),"",VLOOKUP($A101,'Základní kolo'!$A$7:$M$81,8,FALSE))</f>
      </c>
      <c r="F101" s="43">
        <f>IF(ISERROR(VLOOKUP($A101,'Základní kolo'!$A$7:$M$81,9,FALSE)),"",VLOOKUP($A101,'Základní kolo'!$A$7:$M$81,9,FALSE))</f>
      </c>
      <c r="G101" s="44">
        <f>IF(ISERROR(VLOOKUP($A101,'Základní kolo'!$A$7:$M$81,10,FALSE)),"",VLOOKUP($A101,'Základní kolo'!$A$7:$M$81,10,FALSE))</f>
      </c>
      <c r="H101" s="45">
        <f>IF(ISERROR(VLOOKUP($A101,'Základní kolo'!$A$7:$M$81,11,FALSE)),"",VLOOKUP($A101,'Základní kolo'!$A$7:$M$81,11,FALSE))</f>
      </c>
      <c r="I101" s="45">
        <f>IF(ISERROR(VLOOKUP($A101,'Základní kolo'!$A$7:$M$81,12,FALSE)),"",VLOOKUP($A101,'Základní kolo'!$A$7:$M$81,12,FALSE))</f>
      </c>
      <c r="J101" s="46">
        <f>IF(ISERROR(VLOOKUP($A101,'Základní kolo'!$A$7:$M$81,13,FALSE)),"",VLOOKUP($A101,'Základní kolo'!$A$7:$M$81,13,FALSE))</f>
      </c>
    </row>
    <row r="102" spans="1:10" s="5" customFormat="1" ht="12.75">
      <c r="A102" s="5">
        <v>96</v>
      </c>
      <c r="B102" s="41">
        <f>IF(ISERROR(VLOOKUP($A102,'Základní kolo'!$A$7:$M$81,5,FALSE)),"",VLOOKUP($A102,'Základní kolo'!$A$7:$M$81,5,FALSE))</f>
      </c>
      <c r="C102" s="42">
        <f>IF(ISERROR(VLOOKUP($A102,'Základní kolo'!$A$7:$M$81,6,FALSE)),"",VLOOKUP($A102,'Základní kolo'!$A$7:$M$81,6,FALSE))</f>
      </c>
      <c r="D102" s="43">
        <f>IF(ISERROR(VLOOKUP($A102,'Základní kolo'!$A$7:$M$81,7,FALSE)),"",VLOOKUP($A102,'Základní kolo'!$A$7:$M$81,7,FALSE))</f>
      </c>
      <c r="E102" s="44">
        <f>IF(ISERROR(VLOOKUP($A102,'Základní kolo'!$A$7:$M$81,8,FALSE)),"",VLOOKUP($A102,'Základní kolo'!$A$7:$M$81,8,FALSE))</f>
      </c>
      <c r="F102" s="43">
        <f>IF(ISERROR(VLOOKUP($A102,'Základní kolo'!$A$7:$M$81,9,FALSE)),"",VLOOKUP($A102,'Základní kolo'!$A$7:$M$81,9,FALSE))</f>
      </c>
      <c r="G102" s="44">
        <f>IF(ISERROR(VLOOKUP($A102,'Základní kolo'!$A$7:$M$81,10,FALSE)),"",VLOOKUP($A102,'Základní kolo'!$A$7:$M$81,10,FALSE))</f>
      </c>
      <c r="H102" s="45">
        <f>IF(ISERROR(VLOOKUP($A102,'Základní kolo'!$A$7:$M$81,11,FALSE)),"",VLOOKUP($A102,'Základní kolo'!$A$7:$M$81,11,FALSE))</f>
      </c>
      <c r="I102" s="45">
        <f>IF(ISERROR(VLOOKUP($A102,'Základní kolo'!$A$7:$M$81,12,FALSE)),"",VLOOKUP($A102,'Základní kolo'!$A$7:$M$81,12,FALSE))</f>
      </c>
      <c r="J102" s="46">
        <f>IF(ISERROR(VLOOKUP($A102,'Základní kolo'!$A$7:$M$81,13,FALSE)),"",VLOOKUP($A102,'Základní kolo'!$A$7:$M$81,13,FALSE))</f>
      </c>
    </row>
    <row r="103" spans="1:10" s="5" customFormat="1" ht="12.75">
      <c r="A103" s="5">
        <v>97</v>
      </c>
      <c r="B103" s="41">
        <f>IF(ISERROR(VLOOKUP($A103,'Základní kolo'!$A$7:$M$81,5,FALSE)),"",VLOOKUP($A103,'Základní kolo'!$A$7:$M$81,5,FALSE))</f>
      </c>
      <c r="C103" s="42">
        <f>IF(ISERROR(VLOOKUP($A103,'Základní kolo'!$A$7:$M$81,6,FALSE)),"",VLOOKUP($A103,'Základní kolo'!$A$7:$M$81,6,FALSE))</f>
      </c>
      <c r="D103" s="43">
        <f>IF(ISERROR(VLOOKUP($A103,'Základní kolo'!$A$7:$M$81,7,FALSE)),"",VLOOKUP($A103,'Základní kolo'!$A$7:$M$81,7,FALSE))</f>
      </c>
      <c r="E103" s="44">
        <f>IF(ISERROR(VLOOKUP($A103,'Základní kolo'!$A$7:$M$81,8,FALSE)),"",VLOOKUP($A103,'Základní kolo'!$A$7:$M$81,8,FALSE))</f>
      </c>
      <c r="F103" s="43">
        <f>IF(ISERROR(VLOOKUP($A103,'Základní kolo'!$A$7:$M$81,9,FALSE)),"",VLOOKUP($A103,'Základní kolo'!$A$7:$M$81,9,FALSE))</f>
      </c>
      <c r="G103" s="44">
        <f>IF(ISERROR(VLOOKUP($A103,'Základní kolo'!$A$7:$M$81,10,FALSE)),"",VLOOKUP($A103,'Základní kolo'!$A$7:$M$81,10,FALSE))</f>
      </c>
      <c r="H103" s="45">
        <f>IF(ISERROR(VLOOKUP($A103,'Základní kolo'!$A$7:$M$81,11,FALSE)),"",VLOOKUP($A103,'Základní kolo'!$A$7:$M$81,11,FALSE))</f>
      </c>
      <c r="I103" s="45">
        <f>IF(ISERROR(VLOOKUP($A103,'Základní kolo'!$A$7:$M$81,12,FALSE)),"",VLOOKUP($A103,'Základní kolo'!$A$7:$M$81,12,FALSE))</f>
      </c>
      <c r="J103" s="46">
        <f>IF(ISERROR(VLOOKUP($A103,'Základní kolo'!$A$7:$M$81,13,FALSE)),"",VLOOKUP($A103,'Základní kolo'!$A$7:$M$81,13,FALSE))</f>
      </c>
    </row>
    <row r="104" spans="1:10" s="5" customFormat="1" ht="12.75">
      <c r="A104" s="5">
        <v>98</v>
      </c>
      <c r="B104" s="41">
        <f>IF(ISERROR(VLOOKUP($A104,'Základní kolo'!$A$7:$M$81,5,FALSE)),"",VLOOKUP($A104,'Základní kolo'!$A$7:$M$81,5,FALSE))</f>
      </c>
      <c r="C104" s="42">
        <f>IF(ISERROR(VLOOKUP($A104,'Základní kolo'!$A$7:$M$81,6,FALSE)),"",VLOOKUP($A104,'Základní kolo'!$A$7:$M$81,6,FALSE))</f>
      </c>
      <c r="D104" s="43">
        <f>IF(ISERROR(VLOOKUP($A104,'Základní kolo'!$A$7:$M$81,7,FALSE)),"",VLOOKUP($A104,'Základní kolo'!$A$7:$M$81,7,FALSE))</f>
      </c>
      <c r="E104" s="44">
        <f>IF(ISERROR(VLOOKUP($A104,'Základní kolo'!$A$7:$M$81,8,FALSE)),"",VLOOKUP($A104,'Základní kolo'!$A$7:$M$81,8,FALSE))</f>
      </c>
      <c r="F104" s="43">
        <f>IF(ISERROR(VLOOKUP($A104,'Základní kolo'!$A$7:$M$81,9,FALSE)),"",VLOOKUP($A104,'Základní kolo'!$A$7:$M$81,9,FALSE))</f>
      </c>
      <c r="G104" s="44">
        <f>IF(ISERROR(VLOOKUP($A104,'Základní kolo'!$A$7:$M$81,10,FALSE)),"",VLOOKUP($A104,'Základní kolo'!$A$7:$M$81,10,FALSE))</f>
      </c>
      <c r="H104" s="45">
        <f>IF(ISERROR(VLOOKUP($A104,'Základní kolo'!$A$7:$M$81,11,FALSE)),"",VLOOKUP($A104,'Základní kolo'!$A$7:$M$81,11,FALSE))</f>
      </c>
      <c r="I104" s="45">
        <f>IF(ISERROR(VLOOKUP($A104,'Základní kolo'!$A$7:$M$81,12,FALSE)),"",VLOOKUP($A104,'Základní kolo'!$A$7:$M$81,12,FALSE))</f>
      </c>
      <c r="J104" s="46">
        <f>IF(ISERROR(VLOOKUP($A104,'Základní kolo'!$A$7:$M$81,13,FALSE)),"",VLOOKUP($A104,'Základní kolo'!$A$7:$M$81,13,FALSE))</f>
      </c>
    </row>
    <row r="105" spans="1:10" s="5" customFormat="1" ht="12.75">
      <c r="A105" s="5">
        <v>99</v>
      </c>
      <c r="B105" s="41">
        <f>IF(ISERROR(VLOOKUP($A105,'Základní kolo'!$A$7:$M$81,5,FALSE)),"",VLOOKUP($A105,'Základní kolo'!$A$7:$M$81,5,FALSE))</f>
      </c>
      <c r="C105" s="42">
        <f>IF(ISERROR(VLOOKUP($A105,'Základní kolo'!$A$7:$M$81,6,FALSE)),"",VLOOKUP($A105,'Základní kolo'!$A$7:$M$81,6,FALSE))</f>
      </c>
      <c r="D105" s="43">
        <f>IF(ISERROR(VLOOKUP($A105,'Základní kolo'!$A$7:$M$81,7,FALSE)),"",VLOOKUP($A105,'Základní kolo'!$A$7:$M$81,7,FALSE))</f>
      </c>
      <c r="E105" s="44">
        <f>IF(ISERROR(VLOOKUP($A105,'Základní kolo'!$A$7:$M$81,8,FALSE)),"",VLOOKUP($A105,'Základní kolo'!$A$7:$M$81,8,FALSE))</f>
      </c>
      <c r="F105" s="43">
        <f>IF(ISERROR(VLOOKUP($A105,'Základní kolo'!$A$7:$M$81,9,FALSE)),"",VLOOKUP($A105,'Základní kolo'!$A$7:$M$81,9,FALSE))</f>
      </c>
      <c r="G105" s="44">
        <f>IF(ISERROR(VLOOKUP($A105,'Základní kolo'!$A$7:$M$81,10,FALSE)),"",VLOOKUP($A105,'Základní kolo'!$A$7:$M$81,10,FALSE))</f>
      </c>
      <c r="H105" s="45">
        <f>IF(ISERROR(VLOOKUP($A105,'Základní kolo'!$A$7:$M$81,11,FALSE)),"",VLOOKUP($A105,'Základní kolo'!$A$7:$M$81,11,FALSE))</f>
      </c>
      <c r="I105" s="45">
        <f>IF(ISERROR(VLOOKUP($A105,'Základní kolo'!$A$7:$M$81,12,FALSE)),"",VLOOKUP($A105,'Základní kolo'!$A$7:$M$81,12,FALSE))</f>
      </c>
      <c r="J105" s="46">
        <f>IF(ISERROR(VLOOKUP($A105,'Základní kolo'!$A$7:$M$81,13,FALSE)),"",VLOOKUP($A105,'Základní kolo'!$A$7:$M$81,13,FALSE))</f>
      </c>
    </row>
    <row r="106" spans="1:10" s="5" customFormat="1" ht="13.5" thickBot="1">
      <c r="A106" s="5">
        <v>100</v>
      </c>
      <c r="B106" s="33">
        <f>IF(ISERROR(VLOOKUP($A106,'Základní kolo'!$A$7:$M$81,5,FALSE)),"",VLOOKUP($A106,'Základní kolo'!$A$7:$M$81,5,FALSE))</f>
      </c>
      <c r="C106" s="34">
        <f>IF(ISERROR(VLOOKUP($A106,'Základní kolo'!$A$7:$M$81,6,FALSE)),"",VLOOKUP($A106,'Základní kolo'!$A$7:$M$81,6,FALSE))</f>
      </c>
      <c r="D106" s="35">
        <f>IF(ISERROR(VLOOKUP($A106,'Základní kolo'!$A$7:$M$81,7,FALSE)),"",VLOOKUP($A106,'Základní kolo'!$A$7:$M$81,7,FALSE))</f>
      </c>
      <c r="E106" s="36">
        <f>IF(ISERROR(VLOOKUP($A106,'Základní kolo'!$A$7:$M$81,8,FALSE)),"",VLOOKUP($A106,'Základní kolo'!$A$7:$M$81,8,FALSE))</f>
      </c>
      <c r="F106" s="35">
        <f>IF(ISERROR(VLOOKUP($A106,'Základní kolo'!$A$7:$M$81,9,FALSE)),"",VLOOKUP($A106,'Základní kolo'!$A$7:$M$81,9,FALSE))</f>
      </c>
      <c r="G106" s="36">
        <f>IF(ISERROR(VLOOKUP($A106,'Základní kolo'!$A$7:$M$81,10,FALSE)),"",VLOOKUP($A106,'Základní kolo'!$A$7:$M$81,10,FALSE))</f>
      </c>
      <c r="H106" s="38">
        <f>IF(ISERROR(VLOOKUP($A106,'Základní kolo'!$A$7:$M$81,11,FALSE)),"",VLOOKUP($A106,'Základní kolo'!$A$7:$M$81,11,FALSE))</f>
      </c>
      <c r="I106" s="38">
        <f>IF(ISERROR(VLOOKUP($A106,'Základní kolo'!$A$7:$M$81,12,FALSE)),"",VLOOKUP($A106,'Základní kolo'!$A$7:$M$81,12,FALSE))</f>
      </c>
      <c r="J106" s="39">
        <f>IF(ISERROR(VLOOKUP($A106,'Základní kolo'!$A$7:$M$81,13,FALSE)),"",VLOOKUP($A106,'Základní kolo'!$A$7:$M$81,13,FALSE))</f>
      </c>
    </row>
    <row r="107" s="5" customFormat="1" ht="12.75">
      <c r="C107" s="20"/>
    </row>
    <row r="108" s="5" customFormat="1" ht="12.75">
      <c r="C108" s="20"/>
    </row>
    <row r="109" s="5" customFormat="1" ht="12.75">
      <c r="C109" s="20"/>
    </row>
    <row r="110" s="5" customFormat="1" ht="12.75">
      <c r="C110" s="20"/>
    </row>
    <row r="111" s="5" customFormat="1" ht="12.75">
      <c r="C111" s="20"/>
    </row>
    <row r="112" s="5" customFormat="1" ht="12.75">
      <c r="C112" s="20"/>
    </row>
  </sheetData>
  <sheetProtection/>
  <mergeCells count="4">
    <mergeCell ref="B1:J1"/>
    <mergeCell ref="B2:J2"/>
    <mergeCell ref="B3:J3"/>
    <mergeCell ref="H5:I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4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 ČMS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Homolková</dc:creator>
  <cp:keywords/>
  <dc:description/>
  <cp:lastModifiedBy>Hartmanova, Martina</cp:lastModifiedBy>
  <cp:lastPrinted>2021-07-17T13:52:59Z</cp:lastPrinted>
  <dcterms:created xsi:type="dcterms:W3CDTF">2008-09-02T08:45:30Z</dcterms:created>
  <dcterms:modified xsi:type="dcterms:W3CDTF">2021-07-17T13:55:58Z</dcterms:modified>
  <cp:category/>
  <cp:version/>
  <cp:contentType/>
  <cp:contentStatus/>
</cp:coreProperties>
</file>