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72" activeTab="0"/>
  </bookViews>
  <sheets>
    <sheet name="Základní kolo" sheetId="1" r:id="rId1"/>
    <sheet name="List1" sheetId="2" r:id="rId2"/>
    <sheet name="Výsledkovka ženy" sheetId="3" r:id="rId3"/>
    <sheet name="Výsledkovka st dorky" sheetId="4" r:id="rId4"/>
  </sheets>
  <definedNames>
    <definedName name="_xlnm.Print_Titles" localSheetId="3">'Výsledkovka st dorky'!$1:$4</definedName>
    <definedName name="_xlnm.Print_Titles" localSheetId="2">'Výsledkovka ženy'!$1:$4</definedName>
    <definedName name="_xlnm.Print_Titles" localSheetId="0">'Základní kolo'!$1:$6</definedName>
    <definedName name="_xlnm.Print_Area" localSheetId="3">'Výsledkovka st dorky'!$B$1:$J$56</definedName>
    <definedName name="_xlnm.Print_Area" localSheetId="2">'Výsledkovka ženy'!$B$1:$J$56</definedName>
    <definedName name="_xlnm.Print_Area" localSheetId="0">'Základní kolo'!$E$1:$N$75</definedName>
  </definedNames>
  <calcPr fullCalcOnLoad="1"/>
</workbook>
</file>

<file path=xl/sharedStrings.xml><?xml version="1.0" encoding="utf-8"?>
<sst xmlns="http://schemas.openxmlformats.org/spreadsheetml/2006/main" count="363" uniqueCount="153">
  <si>
    <t>RN</t>
  </si>
  <si>
    <t>Příjmení, jméno</t>
  </si>
  <si>
    <t xml:space="preserve">Běh na 100m s překážkami </t>
  </si>
  <si>
    <t>Pořadí</t>
  </si>
  <si>
    <t>St.č.</t>
  </si>
  <si>
    <t>SDH</t>
  </si>
  <si>
    <t>Čas I.</t>
  </si>
  <si>
    <t>Čas II.</t>
  </si>
  <si>
    <t>Výsledný</t>
  </si>
  <si>
    <t>FSCode</t>
  </si>
  <si>
    <t>součet</t>
  </si>
  <si>
    <t>čas</t>
  </si>
  <si>
    <t>poř sou</t>
  </si>
  <si>
    <t>čas s</t>
  </si>
  <si>
    <t>čas m</t>
  </si>
  <si>
    <t>poř1s</t>
  </si>
  <si>
    <t>poř1m</t>
  </si>
  <si>
    <t>sou s</t>
  </si>
  <si>
    <t>sou m</t>
  </si>
  <si>
    <t>poř s</t>
  </si>
  <si>
    <t>poř m</t>
  </si>
  <si>
    <t>pom s</t>
  </si>
  <si>
    <t>pom m</t>
  </si>
  <si>
    <t>pompoř s</t>
  </si>
  <si>
    <t>pompoř m</t>
  </si>
  <si>
    <t>kategorie</t>
  </si>
  <si>
    <t>vpoř s</t>
  </si>
  <si>
    <t>vpoř m</t>
  </si>
  <si>
    <t>v s</t>
  </si>
  <si>
    <t>v m</t>
  </si>
  <si>
    <t>starší dorost</t>
  </si>
  <si>
    <t>ŽENY+ST.DORKY</t>
  </si>
  <si>
    <t>ŽENY</t>
  </si>
  <si>
    <t>STARŠÍ DORKY</t>
  </si>
  <si>
    <t>Ženy</t>
  </si>
  <si>
    <t>Český pohár 2021 - Pražský pohár</t>
  </si>
  <si>
    <t>17. 7. 2021 - Praha - Stromovka</t>
  </si>
  <si>
    <t>Kvapilová Natálie</t>
  </si>
  <si>
    <t>Bludov</t>
  </si>
  <si>
    <t>Bayerová Anna</t>
  </si>
  <si>
    <t>Morkovice</t>
  </si>
  <si>
    <t>Stiburková Lucie</t>
  </si>
  <si>
    <t>Tvrdonice</t>
  </si>
  <si>
    <t>Adamcová Petra</t>
  </si>
  <si>
    <t>Sobíňov</t>
  </si>
  <si>
    <t>Páralová Simona</t>
  </si>
  <si>
    <t>Bořitov</t>
  </si>
  <si>
    <t>Kučerová Hana</t>
  </si>
  <si>
    <t>Kojetice</t>
  </si>
  <si>
    <t>Butulová Dana</t>
  </si>
  <si>
    <t>Poniklá</t>
  </si>
  <si>
    <t>Urbanová Iva</t>
  </si>
  <si>
    <t>Markvartice</t>
  </si>
  <si>
    <t>Grauová Dagmar</t>
  </si>
  <si>
    <t>Praha-Zličín</t>
  </si>
  <si>
    <t>Slezáková Tereza</t>
  </si>
  <si>
    <t>Skuteč</t>
  </si>
  <si>
    <t>Vojtová Kristýna</t>
  </si>
  <si>
    <t>Praha-Dolní Měcholupy</t>
  </si>
  <si>
    <t>Šestáková Lenka</t>
  </si>
  <si>
    <t>Ledenice</t>
  </si>
  <si>
    <t>Mikulicová Michaela</t>
  </si>
  <si>
    <t>Kobylí</t>
  </si>
  <si>
    <t>Borovičková Kateřina</t>
  </si>
  <si>
    <t>Bartošková Kamila</t>
  </si>
  <si>
    <t>Horní Cerekev</t>
  </si>
  <si>
    <t>Tuhaň</t>
  </si>
  <si>
    <t>Haufová Zuzana</t>
  </si>
  <si>
    <t>Lukavice UO</t>
  </si>
  <si>
    <t>Vanclová Michaela</t>
  </si>
  <si>
    <t>Martinice v Krkonoších</t>
  </si>
  <si>
    <t>Zubalíková Lucie</t>
  </si>
  <si>
    <t>Dřísy</t>
  </si>
  <si>
    <t>Truncová Kamila</t>
  </si>
  <si>
    <t>Nytrová Barbora</t>
  </si>
  <si>
    <t>Raškovice</t>
  </si>
  <si>
    <t>Mašková Kateřina</t>
  </si>
  <si>
    <t>Ruda</t>
  </si>
  <si>
    <t>Bojková Natálie</t>
  </si>
  <si>
    <t>Skalice</t>
  </si>
  <si>
    <t>Kopřivová Adéla</t>
  </si>
  <si>
    <t>Březová</t>
  </si>
  <si>
    <t>Krejčí Kamila</t>
  </si>
  <si>
    <t>Dvořáková Radka</t>
  </si>
  <si>
    <t>Kadlecová Radka</t>
  </si>
  <si>
    <t>Počátky</t>
  </si>
  <si>
    <t>Tomášková Iva</t>
  </si>
  <si>
    <t>Úněšov</t>
  </si>
  <si>
    <t>Mikulášková Jana</t>
  </si>
  <si>
    <t>Těchov</t>
  </si>
  <si>
    <t>Vybíralová Lucie</t>
  </si>
  <si>
    <t>Šachová Kateřina</t>
  </si>
  <si>
    <t>Praha-Kolovraty</t>
  </si>
  <si>
    <t>Rotenbornová Tereza</t>
  </si>
  <si>
    <t>Dobřany</t>
  </si>
  <si>
    <t>Magerová Karolína</t>
  </si>
  <si>
    <t>Dolní Životice</t>
  </si>
  <si>
    <t>Urbancová Petra</t>
  </si>
  <si>
    <t>Pardubice-město</t>
  </si>
  <si>
    <t>Navrátilová Natálie</t>
  </si>
  <si>
    <t>Vaculíková Johanka</t>
  </si>
  <si>
    <t>Juračková Jolana</t>
  </si>
  <si>
    <t>Kubíková Kateřina</t>
  </si>
  <si>
    <t>Lhenice</t>
  </si>
  <si>
    <t>Fraňková Kamila</t>
  </si>
  <si>
    <t>Ledvinová Lucie</t>
  </si>
  <si>
    <t>Feglarová Adéla</t>
  </si>
  <si>
    <t>Praha-Letňany</t>
  </si>
  <si>
    <t>Šilhavá Daniela</t>
  </si>
  <si>
    <t>Štěměchy</t>
  </si>
  <si>
    <t>Kleinová Štěpánka</t>
  </si>
  <si>
    <t>Obora</t>
  </si>
  <si>
    <t>Ondráčková Julie</t>
  </si>
  <si>
    <t>Ostrava-Nová Ves</t>
  </si>
  <si>
    <t>Tůmová Lucie</t>
  </si>
  <si>
    <t>Malechov</t>
  </si>
  <si>
    <t>Mikulicová Kristýna</t>
  </si>
  <si>
    <t>Šťastná Vendula</t>
  </si>
  <si>
    <t>Červeňová Radka</t>
  </si>
  <si>
    <t>Spišská Teplica</t>
  </si>
  <si>
    <t>Bejšovcová Markéta</t>
  </si>
  <si>
    <t>Počepice</t>
  </si>
  <si>
    <t>Kaprová Sára</t>
  </si>
  <si>
    <t>Škalová Kateřina</t>
  </si>
  <si>
    <t>Želčany</t>
  </si>
  <si>
    <t>Jedličková Lucie</t>
  </si>
  <si>
    <t>Tísek</t>
  </si>
  <si>
    <t>Vanclová Barbora</t>
  </si>
  <si>
    <t>Studenec</t>
  </si>
  <si>
    <t>Petriková Adriana</t>
  </si>
  <si>
    <t>Mezirolí</t>
  </si>
  <si>
    <t>Navrátilová Veronika</t>
  </si>
  <si>
    <t>Rašková Nikola</t>
  </si>
  <si>
    <t>Nepomuk</t>
  </si>
  <si>
    <t>Vrtalová Marcela</t>
  </si>
  <si>
    <t>Hvězdoňovice</t>
  </si>
  <si>
    <t>Jonová Karolína</t>
  </si>
  <si>
    <t>Jablonec nad Jizerou</t>
  </si>
  <si>
    <t>Miroslav</t>
  </si>
  <si>
    <t>Hájková Šárka</t>
  </si>
  <si>
    <t>Wohlhöfnerová Vanesa</t>
  </si>
  <si>
    <t>Doubek</t>
  </si>
  <si>
    <t>Horčičková Karolína</t>
  </si>
  <si>
    <t>Markvartovice</t>
  </si>
  <si>
    <t>Kotulková Hana</t>
  </si>
  <si>
    <t>Hutisko-Solanec</t>
  </si>
  <si>
    <t>Voborná Tereza</t>
  </si>
  <si>
    <t>Lanškroun</t>
  </si>
  <si>
    <t>Zdražilová Tereza</t>
  </si>
  <si>
    <t>Dolní Lhota</t>
  </si>
  <si>
    <t>Kuřitková Monika</t>
  </si>
  <si>
    <t>DNF</t>
  </si>
  <si>
    <t>NP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</si>
</sst>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8">
    <font>
      <sz val="10"/>
      <name val="Arial"/>
      <family val="0"/>
    </font>
    <font>
      <b/>
      <sz val="20"/>
      <color indexed="12"/>
      <name val="Arial CE"/>
      <family val="2"/>
    </font>
    <font>
      <sz val="10"/>
      <color indexed="12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/>
      <protection hidden="1"/>
    </xf>
    <xf numFmtId="1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2" xfId="0" applyNumberFormat="1" applyFont="1" applyFill="1" applyBorder="1" applyAlignment="1" applyProtection="1">
      <alignment horizontal="center" vertical="center"/>
      <protection hidden="1"/>
    </xf>
    <xf numFmtId="2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NumberFormat="1" applyFont="1" applyFill="1" applyBorder="1" applyAlignment="1" applyProtection="1">
      <alignment horizontal="left" vertical="center" shrinkToFit="1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6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 hidden="1"/>
    </xf>
    <xf numFmtId="1" fontId="8" fillId="0" borderId="15" xfId="0" applyNumberFormat="1" applyFont="1" applyFill="1" applyBorder="1" applyAlignment="1" applyProtection="1">
      <alignment horizontal="center" vertical="center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16" xfId="0" applyNumberFormat="1" applyFont="1" applyFill="1" applyBorder="1" applyAlignment="1" applyProtection="1">
      <alignment horizontal="center" vertical="center"/>
      <protection hidden="1" locked="0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NumberFormat="1" applyFont="1" applyFill="1" applyBorder="1" applyAlignment="1" applyProtection="1">
      <alignment horizontal="center" vertical="center"/>
      <protection hidden="1"/>
    </xf>
    <xf numFmtId="0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2" borderId="15" xfId="0" applyNumberFormat="1" applyFont="1" applyFill="1" applyBorder="1" applyAlignment="1" applyProtection="1">
      <alignment horizontal="center" vertical="center"/>
      <protection hidden="1"/>
    </xf>
    <xf numFmtId="1" fontId="8" fillId="32" borderId="15" xfId="0" applyNumberFormat="1" applyFont="1" applyFill="1" applyBorder="1" applyAlignment="1" applyProtection="1">
      <alignment horizontal="center" vertical="center"/>
      <protection hidden="1"/>
    </xf>
    <xf numFmtId="0" fontId="0" fillId="32" borderId="15" xfId="0" applyFill="1" applyBorder="1" applyAlignment="1">
      <alignment horizontal="center"/>
    </xf>
    <xf numFmtId="0" fontId="0" fillId="32" borderId="25" xfId="0" applyFont="1" applyFill="1" applyBorder="1" applyAlignment="1">
      <alignment/>
    </xf>
    <xf numFmtId="0" fontId="0" fillId="32" borderId="20" xfId="0" applyFill="1" applyBorder="1" applyAlignment="1">
      <alignment/>
    </xf>
    <xf numFmtId="2" fontId="8" fillId="32" borderId="15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5" xfId="0" applyNumberFormat="1" applyFont="1" applyFill="1" applyBorder="1" applyAlignment="1" applyProtection="1">
      <alignment horizontal="center" vertical="center"/>
      <protection hidden="1"/>
    </xf>
    <xf numFmtId="2" fontId="6" fillId="32" borderId="15" xfId="0" applyNumberFormat="1" applyFont="1" applyFill="1" applyBorder="1" applyAlignment="1" applyProtection="1">
      <alignment horizontal="center" vertical="center"/>
      <protection hidden="1"/>
    </xf>
    <xf numFmtId="0" fontId="0" fillId="32" borderId="15" xfId="0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 applyProtection="1">
      <alignment horizontal="center" vertical="center"/>
      <protection hidden="1"/>
    </xf>
    <xf numFmtId="1" fontId="8" fillId="32" borderId="14" xfId="0" applyNumberFormat="1" applyFont="1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>
      <alignment horizontal="center"/>
    </xf>
    <xf numFmtId="0" fontId="0" fillId="32" borderId="23" xfId="0" applyFont="1" applyFill="1" applyBorder="1" applyAlignment="1">
      <alignment/>
    </xf>
    <xf numFmtId="0" fontId="0" fillId="32" borderId="18" xfId="0" applyFill="1" applyBorder="1" applyAlignment="1">
      <alignment/>
    </xf>
    <xf numFmtId="2" fontId="8" fillId="32" borderId="14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4" xfId="0" applyNumberFormat="1" applyFont="1" applyFill="1" applyBorder="1" applyAlignment="1" applyProtection="1">
      <alignment horizontal="center" vertical="center"/>
      <protection hidden="1"/>
    </xf>
    <xf numFmtId="2" fontId="6" fillId="32" borderId="14" xfId="0" applyNumberFormat="1" applyFont="1" applyFill="1" applyBorder="1" applyAlignment="1" applyProtection="1">
      <alignment horizontal="center" vertical="center"/>
      <protection hidden="1"/>
    </xf>
    <xf numFmtId="0" fontId="0" fillId="32" borderId="14" xfId="0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 applyProtection="1">
      <alignment horizontal="center" vertical="center"/>
      <protection hidden="1"/>
    </xf>
    <xf numFmtId="1" fontId="8" fillId="32" borderId="16" xfId="0" applyNumberFormat="1" applyFont="1" applyFill="1" applyBorder="1" applyAlignment="1" applyProtection="1">
      <alignment horizontal="center" vertical="center"/>
      <protection hidden="1"/>
    </xf>
    <xf numFmtId="0" fontId="0" fillId="32" borderId="16" xfId="0" applyFill="1" applyBorder="1" applyAlignment="1">
      <alignment horizontal="center"/>
    </xf>
    <xf numFmtId="0" fontId="0" fillId="32" borderId="26" xfId="0" applyFont="1" applyFill="1" applyBorder="1" applyAlignment="1">
      <alignment/>
    </xf>
    <xf numFmtId="0" fontId="0" fillId="32" borderId="21" xfId="0" applyFill="1" applyBorder="1" applyAlignment="1">
      <alignment/>
    </xf>
    <xf numFmtId="2" fontId="8" fillId="32" borderId="16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6" xfId="0" applyNumberFormat="1" applyFont="1" applyFill="1" applyBorder="1" applyAlignment="1" applyProtection="1">
      <alignment horizontal="center" vertical="center"/>
      <protection hidden="1"/>
    </xf>
    <xf numFmtId="2" fontId="6" fillId="32" borderId="16" xfId="0" applyNumberFormat="1" applyFont="1" applyFill="1" applyBorder="1" applyAlignment="1" applyProtection="1">
      <alignment horizontal="center" vertical="center"/>
      <protection hidden="1"/>
    </xf>
    <xf numFmtId="0" fontId="0" fillId="32" borderId="16" xfId="0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 applyProtection="1">
      <alignment horizontal="center" vertical="center"/>
      <protection hidden="1"/>
    </xf>
    <xf numFmtId="1" fontId="8" fillId="32" borderId="12" xfId="0" applyNumberFormat="1" applyFont="1" applyFill="1" applyBorder="1" applyAlignment="1" applyProtection="1">
      <alignment horizontal="center" vertical="center"/>
      <protection hidden="1"/>
    </xf>
    <xf numFmtId="0" fontId="0" fillId="32" borderId="12" xfId="0" applyFill="1" applyBorder="1" applyAlignment="1">
      <alignment horizontal="center"/>
    </xf>
    <xf numFmtId="0" fontId="0" fillId="32" borderId="22" xfId="0" applyFont="1" applyFill="1" applyBorder="1" applyAlignment="1">
      <alignment/>
    </xf>
    <xf numFmtId="0" fontId="0" fillId="32" borderId="17" xfId="0" applyFill="1" applyBorder="1" applyAlignment="1">
      <alignment/>
    </xf>
    <xf numFmtId="2" fontId="8" fillId="32" borderId="12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2" xfId="0" applyNumberFormat="1" applyFont="1" applyFill="1" applyBorder="1" applyAlignment="1" applyProtection="1">
      <alignment horizontal="center" vertical="center"/>
      <protection hidden="1"/>
    </xf>
    <xf numFmtId="2" fontId="6" fillId="32" borderId="12" xfId="0" applyNumberFormat="1" applyFont="1" applyFill="1" applyBorder="1" applyAlignment="1" applyProtection="1">
      <alignment horizontal="center" vertical="center"/>
      <protection hidden="1"/>
    </xf>
    <xf numFmtId="0" fontId="0" fillId="32" borderId="12" xfId="0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 applyProtection="1">
      <alignment horizontal="center" vertical="center"/>
      <protection hidden="1"/>
    </xf>
    <xf numFmtId="1" fontId="8" fillId="32" borderId="13" xfId="0" applyNumberFormat="1" applyFont="1" applyFill="1" applyBorder="1" applyAlignment="1" applyProtection="1">
      <alignment horizontal="center" vertical="center"/>
      <protection hidden="1"/>
    </xf>
    <xf numFmtId="0" fontId="0" fillId="32" borderId="13" xfId="0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0" fillId="32" borderId="19" xfId="0" applyFill="1" applyBorder="1" applyAlignment="1">
      <alignment/>
    </xf>
    <xf numFmtId="2" fontId="8" fillId="32" borderId="13" xfId="0" applyNumberFormat="1" applyFont="1" applyFill="1" applyBorder="1" applyAlignment="1" applyProtection="1">
      <alignment horizontal="center" vertical="center"/>
      <protection hidden="1" locked="0"/>
    </xf>
    <xf numFmtId="2" fontId="8" fillId="32" borderId="13" xfId="0" applyNumberFormat="1" applyFont="1" applyFill="1" applyBorder="1" applyAlignment="1" applyProtection="1">
      <alignment horizontal="center" vertical="center"/>
      <protection hidden="1"/>
    </xf>
    <xf numFmtId="2" fontId="6" fillId="32" borderId="13" xfId="0" applyNumberFormat="1" applyFont="1" applyFill="1" applyBorder="1" applyAlignment="1" applyProtection="1">
      <alignment horizontal="center" vertical="center"/>
      <protection hidden="1"/>
    </xf>
    <xf numFmtId="0" fontId="0" fillId="32" borderId="13" xfId="0" applyFont="1" applyFill="1" applyBorder="1" applyAlignment="1">
      <alignment horizontal="center" vertical="center"/>
    </xf>
    <xf numFmtId="0" fontId="0" fillId="32" borderId="22" xfId="0" applyFill="1" applyBorder="1" applyAlignment="1">
      <alignment/>
    </xf>
    <xf numFmtId="2" fontId="6" fillId="32" borderId="22" xfId="0" applyNumberFormat="1" applyFont="1" applyFill="1" applyBorder="1" applyAlignment="1" applyProtection="1">
      <alignment horizontal="center" vertical="center"/>
      <protection hidden="1"/>
    </xf>
    <xf numFmtId="0" fontId="0" fillId="32" borderId="23" xfId="0" applyFill="1" applyBorder="1" applyAlignment="1">
      <alignment/>
    </xf>
    <xf numFmtId="2" fontId="6" fillId="32" borderId="23" xfId="0" applyNumberFormat="1" applyFont="1" applyFill="1" applyBorder="1" applyAlignment="1" applyProtection="1">
      <alignment horizontal="center" vertical="center"/>
      <protection hidden="1"/>
    </xf>
    <xf numFmtId="0" fontId="8" fillId="32" borderId="13" xfId="0" applyNumberFormat="1" applyFont="1" applyFill="1" applyBorder="1" applyAlignment="1" applyProtection="1">
      <alignment horizontal="center" vertical="center"/>
      <protection hidden="1"/>
    </xf>
    <xf numFmtId="0" fontId="9" fillId="32" borderId="24" xfId="0" applyNumberFormat="1" applyFont="1" applyFill="1" applyBorder="1" applyAlignment="1" applyProtection="1">
      <alignment horizontal="left" vertical="center" shrinkToFit="1"/>
      <protection hidden="1"/>
    </xf>
    <xf numFmtId="2" fontId="6" fillId="32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PageLayoutView="0" workbookViewId="0" topLeftCell="E1">
      <selection activeCell="E3" sqref="E3:N3"/>
    </sheetView>
  </sheetViews>
  <sheetFormatPr defaultColWidth="9.140625" defaultRowHeight="18" customHeight="1"/>
  <cols>
    <col min="1" max="2" width="9.140625" style="1" hidden="1" customWidth="1"/>
    <col min="3" max="3" width="9.421875" style="1" hidden="1" customWidth="1"/>
    <col min="4" max="4" width="10.28125" style="1" hidden="1" customWidth="1"/>
    <col min="5" max="5" width="6.7109375" style="1" customWidth="1"/>
    <col min="6" max="6" width="6.8515625" style="4" customWidth="1"/>
    <col min="7" max="7" width="9.28125" style="1" customWidth="1"/>
    <col min="8" max="8" width="16.28125" style="1" bestFit="1" customWidth="1"/>
    <col min="9" max="9" width="5.140625" style="1" bestFit="1" customWidth="1"/>
    <col min="10" max="10" width="20.421875" style="1" bestFit="1" customWidth="1"/>
    <col min="11" max="11" width="11.28125" style="1" customWidth="1"/>
    <col min="12" max="12" width="10.7109375" style="1" customWidth="1"/>
    <col min="13" max="13" width="9.7109375" style="1" customWidth="1"/>
    <col min="14" max="14" width="8.28125" style="2" customWidth="1"/>
    <col min="15" max="15" width="4.140625" style="2" bestFit="1" customWidth="1"/>
    <col min="16" max="19" width="7.57421875" style="3" hidden="1" customWidth="1"/>
    <col min="20" max="20" width="6.00390625" style="3" hidden="1" customWidth="1"/>
    <col min="21" max="21" width="6.28125" style="3" hidden="1" customWidth="1"/>
    <col min="22" max="22" width="7.7109375" style="3" hidden="1" customWidth="1"/>
    <col min="23" max="24" width="6.00390625" style="3" hidden="1" customWidth="1"/>
    <col min="25" max="25" width="5.57421875" style="3" hidden="1" customWidth="1"/>
    <col min="26" max="26" width="5.28125" style="3" hidden="1" customWidth="1"/>
    <col min="27" max="27" width="6.00390625" style="3" hidden="1" customWidth="1"/>
    <col min="28" max="28" width="6.421875" style="3" hidden="1" customWidth="1"/>
    <col min="29" max="30" width="5.28125" style="3" hidden="1" customWidth="1"/>
    <col min="31" max="31" width="6.57421875" style="3" hidden="1" customWidth="1"/>
    <col min="32" max="32" width="6.28125" style="3" hidden="1" customWidth="1"/>
    <col min="33" max="33" width="9.57421875" style="3" hidden="1" customWidth="1"/>
    <col min="34" max="34" width="9.28125" style="3" hidden="1" customWidth="1"/>
    <col min="35" max="35" width="3.140625" style="1" bestFit="1" customWidth="1"/>
    <col min="36" max="36" width="3.140625" style="1" customWidth="1"/>
    <col min="37" max="37" width="19.140625" style="1" bestFit="1" customWidth="1"/>
    <col min="38" max="38" width="21.57421875" style="1" bestFit="1" customWidth="1"/>
    <col min="39" max="39" width="5.57421875" style="1" hidden="1" customWidth="1"/>
    <col min="40" max="40" width="19.140625" style="1" bestFit="1" customWidth="1"/>
    <col min="41" max="41" width="18.7109375" style="1" bestFit="1" customWidth="1"/>
    <col min="42" max="16384" width="9.140625" style="1" customWidth="1"/>
  </cols>
  <sheetData>
    <row r="1" spans="5:14" ht="18" customHeight="1">
      <c r="E1" s="145" t="s">
        <v>2</v>
      </c>
      <c r="F1" s="145"/>
      <c r="G1" s="145"/>
      <c r="H1" s="145"/>
      <c r="I1" s="145"/>
      <c r="J1" s="145"/>
      <c r="K1" s="145"/>
      <c r="L1" s="145"/>
      <c r="M1" s="145"/>
      <c r="N1" s="145"/>
    </row>
    <row r="2" spans="5:14" ht="18" customHeight="1">
      <c r="E2" s="146" t="s">
        <v>35</v>
      </c>
      <c r="F2" s="146"/>
      <c r="G2" s="146"/>
      <c r="H2" s="146"/>
      <c r="I2" s="146"/>
      <c r="J2" s="146"/>
      <c r="K2" s="146"/>
      <c r="L2" s="146"/>
      <c r="M2" s="146"/>
      <c r="N2" s="146"/>
    </row>
    <row r="3" spans="5:14" ht="18" customHeight="1">
      <c r="E3" s="146" t="s">
        <v>36</v>
      </c>
      <c r="F3" s="146"/>
      <c r="G3" s="146"/>
      <c r="H3" s="146"/>
      <c r="I3" s="146"/>
      <c r="J3" s="146"/>
      <c r="K3" s="146"/>
      <c r="L3" s="146"/>
      <c r="M3" s="146"/>
      <c r="N3" s="146"/>
    </row>
    <row r="4" spans="5:34" s="5" customFormat="1" ht="18" customHeight="1" thickBot="1">
      <c r="E4" s="6"/>
      <c r="F4" s="7"/>
      <c r="H4" s="8"/>
      <c r="J4" s="6"/>
      <c r="K4" s="6"/>
      <c r="L4" s="6"/>
      <c r="M4" s="6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5:34" s="5" customFormat="1" ht="18" customHeight="1" thickBot="1">
      <c r="E5" s="11"/>
      <c r="F5" s="12"/>
      <c r="H5" s="22" t="s">
        <v>31</v>
      </c>
      <c r="I5" s="10"/>
      <c r="J5" s="11"/>
      <c r="K5" s="147"/>
      <c r="L5" s="147"/>
      <c r="M5" s="11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7" s="5" customFormat="1" ht="18" customHeight="1" thickBot="1">
      <c r="A6" s="5" t="s">
        <v>26</v>
      </c>
      <c r="B6" s="5" t="s">
        <v>27</v>
      </c>
      <c r="C6" s="13" t="s">
        <v>23</v>
      </c>
      <c r="D6" s="13" t="s">
        <v>24</v>
      </c>
      <c r="E6" s="21" t="s">
        <v>3</v>
      </c>
      <c r="F6" s="23" t="s">
        <v>4</v>
      </c>
      <c r="G6" s="24" t="s">
        <v>9</v>
      </c>
      <c r="H6" s="21" t="s">
        <v>1</v>
      </c>
      <c r="I6" s="24" t="s">
        <v>0</v>
      </c>
      <c r="J6" s="21" t="s">
        <v>5</v>
      </c>
      <c r="K6" s="21" t="s">
        <v>6</v>
      </c>
      <c r="L6" s="21" t="s">
        <v>7</v>
      </c>
      <c r="M6" s="21" t="s">
        <v>8</v>
      </c>
      <c r="N6" s="24" t="s">
        <v>25</v>
      </c>
      <c r="O6" s="9"/>
      <c r="P6" s="13" t="s">
        <v>11</v>
      </c>
      <c r="Q6" s="13" t="s">
        <v>10</v>
      </c>
      <c r="R6" s="13" t="s">
        <v>13</v>
      </c>
      <c r="S6" s="13" t="s">
        <v>14</v>
      </c>
      <c r="T6" s="13" t="s">
        <v>15</v>
      </c>
      <c r="U6" s="13" t="s">
        <v>16</v>
      </c>
      <c r="V6" s="13" t="s">
        <v>12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28</v>
      </c>
      <c r="AB6" s="13" t="s">
        <v>29</v>
      </c>
      <c r="AC6" s="13" t="s">
        <v>26</v>
      </c>
      <c r="AD6" s="13" t="s">
        <v>27</v>
      </c>
      <c r="AE6" s="13" t="s">
        <v>21</v>
      </c>
      <c r="AF6" s="13" t="s">
        <v>22</v>
      </c>
      <c r="AG6" s="13" t="s">
        <v>23</v>
      </c>
      <c r="AH6" s="13" t="s">
        <v>24</v>
      </c>
      <c r="AK6" s="14" t="s">
        <v>30</v>
      </c>
    </row>
    <row r="7" spans="1:40" s="5" customFormat="1" ht="18" customHeight="1">
      <c r="A7" s="5">
        <f>IF(N7="s",AC7,999)</f>
        <v>24</v>
      </c>
      <c r="B7" s="5">
        <f>IF(N7="m",AD7,999)</f>
        <v>999</v>
      </c>
      <c r="C7" s="5">
        <f>IF(N7="s",AG7,999)</f>
        <v>24</v>
      </c>
      <c r="D7" s="5">
        <f>IF(N7="m",AH7,999)</f>
        <v>999</v>
      </c>
      <c r="E7" s="25">
        <f>IF(N7="s",Y7,IF(N7="m",Z7,999))</f>
        <v>24</v>
      </c>
      <c r="F7" s="26">
        <v>1</v>
      </c>
      <c r="G7" s="73">
        <v>40512</v>
      </c>
      <c r="H7" s="83" t="s">
        <v>37</v>
      </c>
      <c r="I7" s="73">
        <v>2004</v>
      </c>
      <c r="J7" s="88" t="s">
        <v>38</v>
      </c>
      <c r="K7" s="29">
        <v>21.78</v>
      </c>
      <c r="L7" s="30">
        <v>22.15</v>
      </c>
      <c r="M7" s="31">
        <f>IF(AND(K7="NP",L7="NP"),"NP",IF(L7="NP",K7,IF(AND(K7="NP",L7=""),"NP",IF(K7="NP",L7,MIN(K7:L7)))))</f>
        <v>21.78</v>
      </c>
      <c r="N7" s="32" t="str">
        <f>IF(I7="","",IF(I7&gt;2002,"s","m"))</f>
        <v>s</v>
      </c>
      <c r="O7" s="9"/>
      <c r="P7" s="15">
        <f>IF(M7=0,9999,IF(M7="NP",999,M7))</f>
        <v>21.78</v>
      </c>
      <c r="Q7" s="15">
        <f>IF(M7=0,9999,IF(M7="NP",999,IF(OR(K7="NP",L7="NP"),MIN(K7:L7)+500,K7+L7)))</f>
        <v>43.93</v>
      </c>
      <c r="R7" s="15">
        <f>IF(N7="s",P7,9999)</f>
        <v>21.78</v>
      </c>
      <c r="S7" s="15">
        <f>IF(N7="m",P7,9999)</f>
        <v>9999</v>
      </c>
      <c r="T7" s="16">
        <f>RANK(R7,$R$7:$R$75,1)*1000</f>
        <v>24000</v>
      </c>
      <c r="U7" s="16">
        <f>RANK(S7,$S$7:$S$75,1)*1000</f>
        <v>27000</v>
      </c>
      <c r="V7" s="16">
        <f>RANK(Q7,$Q$7:$Q$75,1)</f>
        <v>34</v>
      </c>
      <c r="W7" s="10">
        <f>IF(N7="s",V7+T7,99999)</f>
        <v>24034</v>
      </c>
      <c r="X7" s="10">
        <f>IF(N7="m",V7+U7,99999)</f>
        <v>99999</v>
      </c>
      <c r="Y7" s="10">
        <f>RANK(W7,$W$7:$W$75,1)</f>
        <v>24</v>
      </c>
      <c r="Z7" s="10">
        <f>RANK(X7,$X$7:$X$75,1)</f>
        <v>32</v>
      </c>
      <c r="AA7" s="10">
        <f>W7+ROW()*0.000001</f>
        <v>24034.000007</v>
      </c>
      <c r="AB7" s="10">
        <f>X7+ROW()*0.000001</f>
        <v>99999.000007</v>
      </c>
      <c r="AC7" s="10">
        <f>RANK(AA7,$AA$7:$AA$75,1)</f>
        <v>24</v>
      </c>
      <c r="AD7" s="10">
        <f>RANK(AB7,$AB$7:$AB$75,1)</f>
        <v>32</v>
      </c>
      <c r="AE7" s="10">
        <f>IF(OR(O7="d",O7="x"),999999,W7+ROW()*0.000001)</f>
        <v>24034.000007</v>
      </c>
      <c r="AF7" s="10">
        <f>IF(OR(O7="m",O7="x"),999999,X7+ROW()*0.000001)</f>
        <v>99999.000007</v>
      </c>
      <c r="AG7" s="10">
        <f>RANK(AE7,$AE$7:$AE$75,1)</f>
        <v>24</v>
      </c>
      <c r="AH7" s="10">
        <f>RANK(AF7,$AF$7:$AF$75,1)</f>
        <v>32</v>
      </c>
      <c r="AJ7" s="5">
        <v>3</v>
      </c>
      <c r="AK7" s="5">
        <v>6</v>
      </c>
      <c r="AL7" s="5">
        <v>8</v>
      </c>
      <c r="AM7" s="5">
        <v>10</v>
      </c>
      <c r="AN7" s="5">
        <v>11</v>
      </c>
    </row>
    <row r="8" spans="1:40" s="5" customFormat="1" ht="18" customHeight="1">
      <c r="A8" s="5">
        <f>IF(N8="s",AC8,999)</f>
        <v>33</v>
      </c>
      <c r="B8" s="5">
        <f>IF(N8="m",AD8,999)</f>
        <v>999</v>
      </c>
      <c r="C8" s="5">
        <f>IF(N8="s",AG8,999)</f>
        <v>33</v>
      </c>
      <c r="D8" s="5">
        <f>IF(N8="m",AH8,999)</f>
        <v>999</v>
      </c>
      <c r="E8" s="41">
        <f>IF(N8="s",Y8,IF(N8="m",Z8,999))</f>
        <v>33</v>
      </c>
      <c r="F8" s="42">
        <v>2</v>
      </c>
      <c r="G8" s="74">
        <v>61482</v>
      </c>
      <c r="H8" s="84" t="s">
        <v>39</v>
      </c>
      <c r="I8" s="74">
        <v>2004</v>
      </c>
      <c r="J8" s="89" t="s">
        <v>40</v>
      </c>
      <c r="K8" s="47" t="s">
        <v>151</v>
      </c>
      <c r="L8" s="45" t="s">
        <v>151</v>
      </c>
      <c r="M8" s="46">
        <f>IF(AND(K8="NP",L8="NP"),"NP",IF(L8="NP",K8,IF(AND(K8="NP",L8=""),"NP",IF(K8="NP",L8,MIN(K8:L8)))))</f>
        <v>0</v>
      </c>
      <c r="N8" s="48" t="str">
        <f>IF(I8="","",IF(I8&gt;2002,"s","m"))</f>
        <v>s</v>
      </c>
      <c r="O8" s="9"/>
      <c r="P8" s="15">
        <f>IF(M8=0,9999,IF(M8="NP",999,M8))</f>
        <v>9999</v>
      </c>
      <c r="Q8" s="15">
        <f>IF(M8=0,9999,IF(M8="NP",999,IF(OR(K8="NP",L8="NP"),MIN(K8:L8)+500,K8+L8)))</f>
        <v>9999</v>
      </c>
      <c r="R8" s="15">
        <f>IF(N8="s",P8,9999)</f>
        <v>9999</v>
      </c>
      <c r="S8" s="15">
        <f>IF(N8="m",P8,9999)</f>
        <v>9999</v>
      </c>
      <c r="T8" s="16">
        <f>RANK(R8,$R$7:$R$75,1)*1000</f>
        <v>33000</v>
      </c>
      <c r="U8" s="16">
        <f>RANK(S8,$S$7:$S$75,1)*1000</f>
        <v>27000</v>
      </c>
      <c r="V8" s="16">
        <f>RANK(Q8,$Q$7:$Q$75,1)</f>
        <v>59</v>
      </c>
      <c r="W8" s="10">
        <f>IF(N8="s",V8+T8,99999)</f>
        <v>33059</v>
      </c>
      <c r="X8" s="10">
        <f>IF(N8="m",V8+U8,99999)</f>
        <v>99999</v>
      </c>
      <c r="Y8" s="10">
        <f>RANK(W8,$W$7:$W$75,1)</f>
        <v>33</v>
      </c>
      <c r="Z8" s="10">
        <f>RANK(X8,$X$7:$X$75,1)</f>
        <v>32</v>
      </c>
      <c r="AA8" s="10">
        <f>W8+ROW()*0.000001</f>
        <v>33059.000008</v>
      </c>
      <c r="AB8" s="10">
        <f>X8+ROW()*0.000001</f>
        <v>99999.000008</v>
      </c>
      <c r="AC8" s="10">
        <f>RANK(AA8,$AA$7:$AA$75,1)</f>
        <v>33</v>
      </c>
      <c r="AD8" s="10">
        <f>RANK(AB8,$AB$7:$AB$75,1)</f>
        <v>33</v>
      </c>
      <c r="AE8" s="10">
        <f>IF(OR(O8="d",O8="x"),999999,W8+ROW()*0.000001)</f>
        <v>33059.000008</v>
      </c>
      <c r="AF8" s="10">
        <f>IF(OR(O8="m",O8="x"),999999,X8+ROW()*0.000001)</f>
        <v>99999.000008</v>
      </c>
      <c r="AG8" s="10">
        <f>RANK(AE8,$AE$7:$AE$75,1)</f>
        <v>33</v>
      </c>
      <c r="AH8" s="10">
        <f>RANK(AF8,$AF$7:$AF$75,1)</f>
        <v>33</v>
      </c>
      <c r="AI8" s="14">
        <v>1</v>
      </c>
      <c r="AJ8" s="14">
        <f>VLOOKUP($AI8,$C$7:$N$75,AJ$7,0)</f>
        <v>1</v>
      </c>
      <c r="AK8" s="14" t="str">
        <f>VLOOKUP($AI8,$C$7:$N$75,AK$7,0)</f>
        <v>Hájková Šárka</v>
      </c>
      <c r="AL8" s="17" t="str">
        <f>VLOOKUP($AI8,$C$7:$N$75,AL$7,0)</f>
        <v>Úněšov</v>
      </c>
      <c r="AM8" s="18">
        <f>VLOOKUP($AI8,$C$7:$N$75,AM$7,0)</f>
        <v>17.37</v>
      </c>
      <c r="AN8" s="19">
        <f>VLOOKUP($AI8,$C$7:$N$75,AN$7,0)</f>
        <v>17.37</v>
      </c>
    </row>
    <row r="9" spans="1:40" s="5" customFormat="1" ht="18" customHeight="1" thickBot="1">
      <c r="A9" s="5">
        <f>IF(N9="s",AC9,999)</f>
        <v>999</v>
      </c>
      <c r="B9" s="5">
        <f>IF(N9="m",AD9,999)</f>
        <v>14</v>
      </c>
      <c r="C9" s="5">
        <f>IF(N9="s",AG9,999)</f>
        <v>999</v>
      </c>
      <c r="D9" s="5">
        <f>IF(N9="m",AH9,999)</f>
        <v>14</v>
      </c>
      <c r="E9" s="33">
        <f>IF(N9="s",Y9,IF(N9="m",Z9,999))</f>
        <v>14</v>
      </c>
      <c r="F9" s="34">
        <v>3</v>
      </c>
      <c r="G9" s="75">
        <v>18162</v>
      </c>
      <c r="H9" s="85" t="s">
        <v>41</v>
      </c>
      <c r="I9" s="75">
        <v>1993</v>
      </c>
      <c r="J9" s="90" t="s">
        <v>42</v>
      </c>
      <c r="K9" s="37">
        <v>19.86</v>
      </c>
      <c r="L9" s="38">
        <v>19.51</v>
      </c>
      <c r="M9" s="39">
        <f>IF(AND(K9="NP",L9="NP"),"NP",IF(L9="NP",K9,IF(AND(K9="NP",L9=""),"NP",IF(K9="NP",L9,MIN(K9:L9)))))</f>
        <v>19.51</v>
      </c>
      <c r="N9" s="40" t="str">
        <f>IF(I9="","",IF(I9&gt;2002,"s","m"))</f>
        <v>m</v>
      </c>
      <c r="O9" s="9"/>
      <c r="P9" s="15">
        <f>IF(M9=0,9999,IF(M9="NP",999,M9))</f>
        <v>19.51</v>
      </c>
      <c r="Q9" s="15">
        <f>IF(M9=0,9999,IF(M9="NP",999,IF(OR(K9="NP",L9="NP"),MIN(K9:L9)+500,K9+L9)))</f>
        <v>39.370000000000005</v>
      </c>
      <c r="R9" s="15">
        <f>IF(N9="s",P9,9999)</f>
        <v>9999</v>
      </c>
      <c r="S9" s="15">
        <f>IF(N9="m",P9,9999)</f>
        <v>19.51</v>
      </c>
      <c r="T9" s="16">
        <f>RANK(R9,$R$7:$R$75,1)*1000</f>
        <v>33000</v>
      </c>
      <c r="U9" s="16">
        <f>RANK(S9,$S$7:$S$75,1)*1000</f>
        <v>14000</v>
      </c>
      <c r="V9" s="16">
        <f>RANK(Q9,$Q$7:$Q$75,1)</f>
        <v>18</v>
      </c>
      <c r="W9" s="10">
        <f>IF(N9="s",V9+T9,99999)</f>
        <v>99999</v>
      </c>
      <c r="X9" s="10">
        <f>IF(N9="m",V9+U9,99999)</f>
        <v>14018</v>
      </c>
      <c r="Y9" s="10">
        <f>RANK(W9,$W$7:$W$75,1)</f>
        <v>34</v>
      </c>
      <c r="Z9" s="10">
        <f>RANK(X9,$X$7:$X$75,1)</f>
        <v>14</v>
      </c>
      <c r="AA9" s="10">
        <f>W9+ROW()*0.000001</f>
        <v>99999.000009</v>
      </c>
      <c r="AB9" s="10">
        <f>X9+ROW()*0.000001</f>
        <v>14018.000009</v>
      </c>
      <c r="AC9" s="10">
        <f>RANK(AA9,$AA$7:$AA$75,1)</f>
        <v>34</v>
      </c>
      <c r="AD9" s="10">
        <f>RANK(AB9,$AB$7:$AB$75,1)</f>
        <v>14</v>
      </c>
      <c r="AE9" s="10">
        <f>IF(OR(O9="d",O9="x"),999999,W9+ROW()*0.000001)</f>
        <v>99999.000009</v>
      </c>
      <c r="AF9" s="10">
        <f>IF(OR(O9="m",O9="x"),999999,X9+ROW()*0.000001)</f>
        <v>14018.000009</v>
      </c>
      <c r="AG9" s="10">
        <f>RANK(AE9,$AE$7:$AE$75,1)</f>
        <v>34</v>
      </c>
      <c r="AH9" s="10">
        <f>RANK(AF9,$AF$7:$AF$75,1)</f>
        <v>14</v>
      </c>
      <c r="AI9" s="14">
        <v>2</v>
      </c>
      <c r="AJ9" s="14">
        <f>VLOOKUP($AI9,$C$7:$N$75,AJ$7,0)</f>
        <v>2</v>
      </c>
      <c r="AK9" s="14" t="str">
        <f>VLOOKUP($AI9,$C$7:$N$75,AK$7,0)</f>
        <v>Ledvinová Lucie</v>
      </c>
      <c r="AL9" s="17" t="str">
        <f>VLOOKUP($AI9,$C$7:$N$75,AL$7,0)</f>
        <v>Úněšov</v>
      </c>
      <c r="AM9" s="18">
        <f>VLOOKUP($AI9,$C$7:$N$75,AM$7,0)</f>
        <v>18.27</v>
      </c>
      <c r="AN9" s="19">
        <f>VLOOKUP($AI9,$C$7:$N$75,AN$7,0)</f>
        <v>17.47</v>
      </c>
    </row>
    <row r="10" spans="1:40" s="5" customFormat="1" ht="18" customHeight="1">
      <c r="A10" s="5">
        <f>IF(N10="s",AC10,999)</f>
        <v>999</v>
      </c>
      <c r="B10" s="5">
        <f>IF(N10="m",AD10,999)</f>
        <v>7</v>
      </c>
      <c r="C10" s="5">
        <f>IF(N10="s",AG10,999)</f>
        <v>999</v>
      </c>
      <c r="D10" s="5">
        <f>IF(N10="m",AH10,999)</f>
        <v>7</v>
      </c>
      <c r="E10" s="93">
        <f>IF(N10="s",Y10,IF(N10="m",Z10,999))</f>
        <v>7</v>
      </c>
      <c r="F10" s="94">
        <v>4</v>
      </c>
      <c r="G10" s="95">
        <v>25002</v>
      </c>
      <c r="H10" s="96" t="s">
        <v>43</v>
      </c>
      <c r="I10" s="95">
        <v>2001</v>
      </c>
      <c r="J10" s="97" t="s">
        <v>44</v>
      </c>
      <c r="K10" s="98">
        <v>17.59</v>
      </c>
      <c r="L10" s="99">
        <v>17.43</v>
      </c>
      <c r="M10" s="100">
        <f>IF(AND(K10="NP",L10="NP"),"NP",IF(L10="NP",K10,IF(AND(K10="NP",L10=""),"NP",IF(K10="NP",L10,MIN(K10:L10)))))</f>
        <v>17.43</v>
      </c>
      <c r="N10" s="101" t="str">
        <f>IF(I10="","",IF(I10&gt;2002,"s","m"))</f>
        <v>m</v>
      </c>
      <c r="O10" s="9"/>
      <c r="P10" s="15">
        <f>IF(M10=0,9999,IF(M10="NP",999,M10))</f>
        <v>17.43</v>
      </c>
      <c r="Q10" s="15">
        <f>IF(M10=0,9999,IF(M10="NP",999,IF(OR(K10="NP",L10="NP"),MIN(K10:L10)+500,K10+L10)))</f>
        <v>35.019999999999996</v>
      </c>
      <c r="R10" s="15">
        <f>IF(N10="s",P10,9999)</f>
        <v>9999</v>
      </c>
      <c r="S10" s="15">
        <f>IF(N10="m",P10,9999)</f>
        <v>17.43</v>
      </c>
      <c r="T10" s="16">
        <f>RANK(R10,$R$7:$R$75,1)*1000</f>
        <v>33000</v>
      </c>
      <c r="U10" s="16">
        <f>RANK(S10,$S$7:$S$75,1)*1000</f>
        <v>7000</v>
      </c>
      <c r="V10" s="16">
        <f>RANK(Q10,$Q$7:$Q$75,1)</f>
        <v>5</v>
      </c>
      <c r="W10" s="10">
        <f>IF(N10="s",V10+T10,99999)</f>
        <v>99999</v>
      </c>
      <c r="X10" s="10">
        <f>IF(N10="m",V10+U10,99999)</f>
        <v>7005</v>
      </c>
      <c r="Y10" s="10">
        <f>RANK(W10,$W$7:$W$75,1)</f>
        <v>34</v>
      </c>
      <c r="Z10" s="10">
        <f>RANK(X10,$X$7:$X$75,1)</f>
        <v>7</v>
      </c>
      <c r="AA10" s="10">
        <f>W10+ROW()*0.000001</f>
        <v>99999.00001</v>
      </c>
      <c r="AB10" s="10">
        <f>X10+ROW()*0.000001</f>
        <v>7005.00001</v>
      </c>
      <c r="AC10" s="10">
        <f>RANK(AA10,$AA$7:$AA$75,1)</f>
        <v>35</v>
      </c>
      <c r="AD10" s="10">
        <f>RANK(AB10,$AB$7:$AB$75,1)</f>
        <v>7</v>
      </c>
      <c r="AE10" s="10">
        <f>IF(OR(O10="d",O10="x"),999999,W10+ROW()*0.000001)</f>
        <v>99999.00001</v>
      </c>
      <c r="AF10" s="10">
        <f>IF(OR(O10="m",O10="x"),999999,X10+ROW()*0.000001)</f>
        <v>7005.00001</v>
      </c>
      <c r="AG10" s="10">
        <f>RANK(AE10,$AE$7:$AE$75,1)</f>
        <v>35</v>
      </c>
      <c r="AH10" s="10">
        <f>RANK(AF10,$AF$7:$AF$75,1)</f>
        <v>7</v>
      </c>
      <c r="AI10" s="14">
        <v>3</v>
      </c>
      <c r="AJ10" s="14">
        <f>VLOOKUP($AI10,$C$7:$N$75,AJ$7,0)</f>
        <v>3</v>
      </c>
      <c r="AK10" s="14" t="str">
        <f>VLOOKUP($AI10,$C$7:$N$75,AK$7,0)</f>
        <v>Rašková Nikola</v>
      </c>
      <c r="AL10" s="17" t="str">
        <f>VLOOKUP($AI10,$C$7:$N$75,AL$7,0)</f>
        <v>Nepomuk</v>
      </c>
      <c r="AM10" s="18" t="str">
        <f>VLOOKUP($AI10,$C$7:$N$75,AM$7,0)</f>
        <v>NP</v>
      </c>
      <c r="AN10" s="19">
        <f>VLOOKUP($AI10,$C$7:$N$75,AN$7,0)</f>
        <v>17.53</v>
      </c>
    </row>
    <row r="11" spans="1:40" s="5" customFormat="1" ht="18" customHeight="1">
      <c r="A11" s="5">
        <f>IF(N11="s",AC11,999)</f>
        <v>11</v>
      </c>
      <c r="B11" s="5">
        <f>IF(N11="m",AD11,999)</f>
        <v>999</v>
      </c>
      <c r="C11" s="5">
        <f>IF(N11="s",AG11,999)</f>
        <v>11</v>
      </c>
      <c r="D11" s="5">
        <f>IF(N11="m",AH11,999)</f>
        <v>999</v>
      </c>
      <c r="E11" s="102">
        <f>IF(N11="s",Y11,IF(N11="m",Z11,999))</f>
        <v>11</v>
      </c>
      <c r="F11" s="103">
        <v>5</v>
      </c>
      <c r="G11" s="104">
        <v>26472</v>
      </c>
      <c r="H11" s="105" t="s">
        <v>45</v>
      </c>
      <c r="I11" s="104">
        <v>2003</v>
      </c>
      <c r="J11" s="106" t="s">
        <v>46</v>
      </c>
      <c r="K11" s="107">
        <v>19.06</v>
      </c>
      <c r="L11" s="108">
        <v>18.41</v>
      </c>
      <c r="M11" s="109">
        <f>IF(AND(K11="NP",L11="NP"),"NP",IF(L11="NP",K11,IF(AND(K11="NP",L11=""),"NP",IF(K11="NP",L11,MIN(K11:L11)))))</f>
        <v>18.41</v>
      </c>
      <c r="N11" s="110" t="str">
        <f>IF(I11="","",IF(I11&gt;2002,"s","m"))</f>
        <v>s</v>
      </c>
      <c r="O11" s="9"/>
      <c r="P11" s="15">
        <f>IF(M11=0,9999,IF(M11="NP",999,M11))</f>
        <v>18.41</v>
      </c>
      <c r="Q11" s="15">
        <f>IF(M11=0,9999,IF(M11="NP",999,IF(OR(K11="NP",L11="NP"),MIN(K11:L11)+500,K11+L11)))</f>
        <v>37.47</v>
      </c>
      <c r="R11" s="15">
        <f>IF(N11="s",P11,9999)</f>
        <v>18.41</v>
      </c>
      <c r="S11" s="15">
        <f>IF(N11="m",P11,9999)</f>
        <v>9999</v>
      </c>
      <c r="T11" s="16">
        <f>RANK(R11,$R$7:$R$75,1)*1000</f>
        <v>11000</v>
      </c>
      <c r="U11" s="16">
        <f>RANK(S11,$S$7:$S$75,1)*1000</f>
        <v>27000</v>
      </c>
      <c r="V11" s="16">
        <f>RANK(Q11,$Q$7:$Q$75,1)</f>
        <v>11</v>
      </c>
      <c r="W11" s="10">
        <f>IF(N11="s",V11+T11,99999)</f>
        <v>11011</v>
      </c>
      <c r="X11" s="10">
        <f>IF(N11="m",V11+U11,99999)</f>
        <v>99999</v>
      </c>
      <c r="Y11" s="10">
        <f>RANK(W11,$W$7:$W$75,1)</f>
        <v>11</v>
      </c>
      <c r="Z11" s="10">
        <f>RANK(X11,$X$7:$X$75,1)</f>
        <v>32</v>
      </c>
      <c r="AA11" s="10">
        <f>W11+ROW()*0.000001</f>
        <v>11011.000011</v>
      </c>
      <c r="AB11" s="10">
        <f>X11+ROW()*0.000001</f>
        <v>99999.000011</v>
      </c>
      <c r="AC11" s="10">
        <f>RANK(AA11,$AA$7:$AA$75,1)</f>
        <v>11</v>
      </c>
      <c r="AD11" s="10">
        <f>RANK(AB11,$AB$7:$AB$75,1)</f>
        <v>34</v>
      </c>
      <c r="AE11" s="10">
        <f>IF(OR(O11="d",O11="x"),999999,W11+ROW()*0.000001)</f>
        <v>11011.000011</v>
      </c>
      <c r="AF11" s="10">
        <f>IF(OR(O11="m",O11="x"),999999,X11+ROW()*0.000001)</f>
        <v>99999.000011</v>
      </c>
      <c r="AG11" s="10">
        <f>RANK(AE11,$AE$7:$AE$75,1)</f>
        <v>11</v>
      </c>
      <c r="AH11" s="10">
        <f>RANK(AF11,$AF$7:$AF$75,1)</f>
        <v>34</v>
      </c>
      <c r="AI11" s="14">
        <v>4</v>
      </c>
      <c r="AJ11" s="14">
        <f>VLOOKUP($AI11,$C$7:$N$75,AJ$7,0)</f>
        <v>4</v>
      </c>
      <c r="AK11" s="14" t="str">
        <f>VLOOKUP($AI11,$C$7:$N$75,AK$7,0)</f>
        <v>Ondráčková Julie</v>
      </c>
      <c r="AL11" s="17" t="str">
        <f>VLOOKUP($AI11,$C$7:$N$75,AL$7,0)</f>
        <v>Ostrava-Nová Ves</v>
      </c>
      <c r="AM11" s="18">
        <f>VLOOKUP($AI11,$C$7:$N$75,AM$7,0)</f>
        <v>23.29</v>
      </c>
      <c r="AN11" s="19">
        <f>VLOOKUP($AI11,$C$7:$N$75,AN$7,0)</f>
        <v>17.84</v>
      </c>
    </row>
    <row r="12" spans="1:40" s="5" customFormat="1" ht="18" customHeight="1" thickBot="1">
      <c r="A12" s="5">
        <f>IF(N12="s",AC12,999)</f>
        <v>999</v>
      </c>
      <c r="B12" s="5">
        <f>IF(N12="m",AD12,999)</f>
        <v>27</v>
      </c>
      <c r="C12" s="5">
        <f>IF(N12="s",AG12,999)</f>
        <v>999</v>
      </c>
      <c r="D12" s="5">
        <f>IF(N12="m",AH12,999)</f>
        <v>27</v>
      </c>
      <c r="E12" s="111">
        <f>IF(N12="s",Y12,IF(N12="m",Z12,999))</f>
        <v>27</v>
      </c>
      <c r="F12" s="112">
        <v>6</v>
      </c>
      <c r="G12" s="113">
        <v>31062</v>
      </c>
      <c r="H12" s="114" t="s">
        <v>47</v>
      </c>
      <c r="I12" s="113">
        <v>2002</v>
      </c>
      <c r="J12" s="115" t="s">
        <v>48</v>
      </c>
      <c r="K12" s="116" t="s">
        <v>151</v>
      </c>
      <c r="L12" s="117" t="s">
        <v>151</v>
      </c>
      <c r="M12" s="118">
        <f>IF(AND(K12="NP",L12="NP"),"NP",IF(L12="NP",K12,IF(AND(K12="NP",L12=""),"NP",IF(K12="NP",L12,MIN(K12:L12)))))</f>
        <v>0</v>
      </c>
      <c r="N12" s="119" t="str">
        <f>IF(I12="","",IF(I12&gt;2002,"s","m"))</f>
        <v>m</v>
      </c>
      <c r="O12" s="9"/>
      <c r="P12" s="15">
        <f>IF(M12=0,9999,IF(M12="NP",999,M12))</f>
        <v>9999</v>
      </c>
      <c r="Q12" s="15">
        <f>IF(M12=0,9999,IF(M12="NP",999,IF(OR(K12="NP",L12="NP"),MIN(K12:L12)+500,K12+L12)))</f>
        <v>9999</v>
      </c>
      <c r="R12" s="15">
        <f>IF(N12="s",P12,9999)</f>
        <v>9999</v>
      </c>
      <c r="S12" s="15">
        <f>IF(N12="m",P12,9999)</f>
        <v>9999</v>
      </c>
      <c r="T12" s="16">
        <f>RANK(R12,$R$7:$R$75,1)*1000</f>
        <v>33000</v>
      </c>
      <c r="U12" s="16">
        <f>RANK(S12,$S$7:$S$75,1)*1000</f>
        <v>27000</v>
      </c>
      <c r="V12" s="16">
        <f>RANK(Q12,$Q$7:$Q$75,1)</f>
        <v>59</v>
      </c>
      <c r="W12" s="10">
        <f>IF(N12="s",V12+T12,99999)</f>
        <v>99999</v>
      </c>
      <c r="X12" s="10">
        <f>IF(N12="m",V12+U12,99999)</f>
        <v>27059</v>
      </c>
      <c r="Y12" s="10">
        <f>RANK(W12,$W$7:$W$75,1)</f>
        <v>34</v>
      </c>
      <c r="Z12" s="10">
        <f>RANK(X12,$X$7:$X$75,1)</f>
        <v>27</v>
      </c>
      <c r="AA12" s="10">
        <f>W12+ROW()*0.000001</f>
        <v>99999.000012</v>
      </c>
      <c r="AB12" s="10">
        <f>X12+ROW()*0.000001</f>
        <v>27059.000012</v>
      </c>
      <c r="AC12" s="10">
        <f>RANK(AA12,$AA$7:$AA$75,1)</f>
        <v>36</v>
      </c>
      <c r="AD12" s="10">
        <f>RANK(AB12,$AB$7:$AB$75,1)</f>
        <v>27</v>
      </c>
      <c r="AE12" s="10">
        <f>IF(OR(O12="d",O12="x"),999999,W12+ROW()*0.000001)</f>
        <v>99999.000012</v>
      </c>
      <c r="AF12" s="10">
        <f>IF(OR(O12="m",O12="x"),999999,X12+ROW()*0.000001)</f>
        <v>27059.000012</v>
      </c>
      <c r="AG12" s="10">
        <f>RANK(AE12,$AE$7:$AE$75,1)</f>
        <v>36</v>
      </c>
      <c r="AH12" s="10">
        <f>RANK(AF12,$AF$7:$AF$75,1)</f>
        <v>27</v>
      </c>
      <c r="AI12" s="5">
        <v>5</v>
      </c>
      <c r="AJ12" s="5">
        <f>VLOOKUP($AI12,$C$7:$N$75,AJ$7,0)</f>
        <v>5</v>
      </c>
      <c r="AK12" s="5" t="str">
        <f>VLOOKUP($AI12,$C$7:$N$75,AK$7,0)</f>
        <v>Vaculíková Johanka</v>
      </c>
      <c r="AL12" s="17" t="str">
        <f>VLOOKUP($AI12,$C$7:$N$75,AL$7,0)</f>
        <v>Tuhaň</v>
      </c>
      <c r="AM12" s="18" t="str">
        <f>VLOOKUP($AI12,$C$7:$N$75,AM$7,0)</f>
        <v>NP</v>
      </c>
      <c r="AN12" s="18">
        <f>VLOOKUP($AI12,$C$7:$N$75,AN$7,0)</f>
        <v>17.88</v>
      </c>
    </row>
    <row r="13" spans="1:40" s="5" customFormat="1" ht="18" customHeight="1">
      <c r="A13" s="5">
        <f>IF(N13="s",AC13,999)</f>
        <v>999</v>
      </c>
      <c r="B13" s="5">
        <f>IF(N13="m",AD13,999)</f>
        <v>2</v>
      </c>
      <c r="C13" s="5">
        <f>IF(N13="s",AG13,999)</f>
        <v>999</v>
      </c>
      <c r="D13" s="5">
        <f>IF(N13="m",AH13,999)</f>
        <v>2</v>
      </c>
      <c r="E13" s="25">
        <f>IF(N13="s",Y13,IF(N13="m",Z13,999))</f>
        <v>2</v>
      </c>
      <c r="F13" s="26">
        <v>7</v>
      </c>
      <c r="G13" s="73">
        <v>8402</v>
      </c>
      <c r="H13" s="83" t="s">
        <v>49</v>
      </c>
      <c r="I13" s="73">
        <v>1995</v>
      </c>
      <c r="J13" s="88" t="s">
        <v>50</v>
      </c>
      <c r="K13" s="29">
        <v>17.32</v>
      </c>
      <c r="L13" s="30">
        <v>16.96</v>
      </c>
      <c r="M13" s="31">
        <f>IF(AND(K13="NP",L13="NP"),"NP",IF(L13="NP",K13,IF(AND(K13="NP",L13=""),"NP",IF(K13="NP",L13,MIN(K13:L13)))))</f>
        <v>16.96</v>
      </c>
      <c r="N13" s="32" t="str">
        <f>IF(I13="","",IF(I13&gt;2002,"s","m"))</f>
        <v>m</v>
      </c>
      <c r="O13" s="9"/>
      <c r="P13" s="15">
        <f>IF(M13=0,9999,IF(M13="NP",999,M13))</f>
        <v>16.96</v>
      </c>
      <c r="Q13" s="15">
        <f>IF(M13=0,9999,IF(M13="NP",999,IF(OR(K13="NP",L13="NP"),MIN(K13:L13)+500,K13+L13)))</f>
        <v>34.28</v>
      </c>
      <c r="R13" s="15">
        <f>IF(N13="s",P13,9999)</f>
        <v>9999</v>
      </c>
      <c r="S13" s="15">
        <f>IF(N13="m",P13,9999)</f>
        <v>16.96</v>
      </c>
      <c r="T13" s="16">
        <f>RANK(R13,$R$7:$R$75,1)*1000</f>
        <v>33000</v>
      </c>
      <c r="U13" s="16">
        <f>RANK(S13,$S$7:$S$75,1)*1000</f>
        <v>2000</v>
      </c>
      <c r="V13" s="16">
        <f>RANK(Q13,$Q$7:$Q$75,1)</f>
        <v>1</v>
      </c>
      <c r="W13" s="10">
        <f>IF(N13="s",V13+T13,99999)</f>
        <v>99999</v>
      </c>
      <c r="X13" s="10">
        <f>IF(N13="m",V13+U13,99999)</f>
        <v>2001</v>
      </c>
      <c r="Y13" s="10">
        <f>RANK(W13,$W$7:$W$75,1)</f>
        <v>34</v>
      </c>
      <c r="Z13" s="10">
        <f>RANK(X13,$X$7:$X$75,1)</f>
        <v>2</v>
      </c>
      <c r="AA13" s="10">
        <f>W13+ROW()*0.000001</f>
        <v>99999.000013</v>
      </c>
      <c r="AB13" s="10">
        <f>X13+ROW()*0.000001</f>
        <v>2001.000013</v>
      </c>
      <c r="AC13" s="10">
        <f>RANK(AA13,$AA$7:$AA$75,1)</f>
        <v>37</v>
      </c>
      <c r="AD13" s="10">
        <f>RANK(AB13,$AB$7:$AB$75,1)</f>
        <v>2</v>
      </c>
      <c r="AE13" s="10">
        <f>IF(OR(O13="d",O13="x"),999999,W13+ROW()*0.000001)</f>
        <v>99999.000013</v>
      </c>
      <c r="AF13" s="10">
        <f>IF(OR(O13="m",O13="x"),999999,X13+ROW()*0.000001)</f>
        <v>2001.000013</v>
      </c>
      <c r="AG13" s="10">
        <f>RANK(AE13,$AE$7:$AE$75,1)</f>
        <v>37</v>
      </c>
      <c r="AH13" s="10">
        <f>RANK(AF13,$AF$7:$AF$75,1)</f>
        <v>2</v>
      </c>
      <c r="AI13" s="5">
        <v>6</v>
      </c>
      <c r="AJ13" s="5">
        <f>VLOOKUP($AI13,$C$7:$N$75,AJ$7,0)</f>
        <v>6</v>
      </c>
      <c r="AK13" s="5" t="str">
        <f>VLOOKUP($AI13,$C$7:$N$75,AK$7,0)</f>
        <v>Kotulková Hana</v>
      </c>
      <c r="AL13" s="17" t="str">
        <f>VLOOKUP($AI13,$C$7:$N$75,AL$7,0)</f>
        <v>Hutisko-Solanec</v>
      </c>
      <c r="AM13" s="18" t="str">
        <f>VLOOKUP($AI13,$C$7:$N$75,AM$7,0)</f>
        <v>NP</v>
      </c>
      <c r="AN13" s="18">
        <f>VLOOKUP($AI13,$C$7:$N$75,AN$7,0)</f>
        <v>18.06</v>
      </c>
    </row>
    <row r="14" spans="1:40" s="5" customFormat="1" ht="18" customHeight="1">
      <c r="A14" s="5">
        <f>IF(N14="s",AC14,999)</f>
        <v>999</v>
      </c>
      <c r="B14" s="5">
        <f>IF(N14="m",AD14,999)</f>
        <v>19</v>
      </c>
      <c r="C14" s="5">
        <f>IF(N14="s",AG14,999)</f>
        <v>999</v>
      </c>
      <c r="D14" s="5">
        <f>IF(N14="m",AH14,999)</f>
        <v>19</v>
      </c>
      <c r="E14" s="41">
        <f>IF(N14="s",Y14,IF(N14="m",Z14,999))</f>
        <v>19</v>
      </c>
      <c r="F14" s="42">
        <v>8</v>
      </c>
      <c r="G14" s="74">
        <v>27922</v>
      </c>
      <c r="H14" s="84" t="s">
        <v>51</v>
      </c>
      <c r="I14" s="74">
        <v>2002</v>
      </c>
      <c r="J14" s="89" t="s">
        <v>52</v>
      </c>
      <c r="K14" s="47">
        <v>20.51</v>
      </c>
      <c r="L14" s="45">
        <v>20.18</v>
      </c>
      <c r="M14" s="46">
        <f>IF(AND(K14="NP",L14="NP"),"NP",IF(L14="NP",K14,IF(AND(K14="NP",L14=""),"NP",IF(K14="NP",L14,MIN(K14:L14)))))</f>
        <v>20.18</v>
      </c>
      <c r="N14" s="48" t="str">
        <f>IF(I14="","",IF(I14&gt;2002,"s","m"))</f>
        <v>m</v>
      </c>
      <c r="O14" s="9"/>
      <c r="P14" s="15">
        <f>IF(M14=0,9999,IF(M14="NP",999,M14))</f>
        <v>20.18</v>
      </c>
      <c r="Q14" s="15">
        <f>IF(M14=0,9999,IF(M14="NP",999,IF(OR(K14="NP",L14="NP"),MIN(K14:L14)+500,K14+L14)))</f>
        <v>40.69</v>
      </c>
      <c r="R14" s="15">
        <f>IF(N14="s",P14,9999)</f>
        <v>9999</v>
      </c>
      <c r="S14" s="15">
        <f>IF(N14="m",P14,9999)</f>
        <v>20.18</v>
      </c>
      <c r="T14" s="16">
        <f>RANK(R14,$R$7:$R$75,1)*1000</f>
        <v>33000</v>
      </c>
      <c r="U14" s="16">
        <f>RANK(S14,$S$7:$S$75,1)*1000</f>
        <v>19000</v>
      </c>
      <c r="V14" s="16">
        <f>RANK(Q14,$Q$7:$Q$75,1)</f>
        <v>22</v>
      </c>
      <c r="W14" s="10">
        <f>IF(N14="s",V14+T14,99999)</f>
        <v>99999</v>
      </c>
      <c r="X14" s="10">
        <f>IF(N14="m",V14+U14,99999)</f>
        <v>19022</v>
      </c>
      <c r="Y14" s="10">
        <f>RANK(W14,$W$7:$W$75,1)</f>
        <v>34</v>
      </c>
      <c r="Z14" s="10">
        <f>RANK(X14,$X$7:$X$75,1)</f>
        <v>19</v>
      </c>
      <c r="AA14" s="10">
        <f>W14+ROW()*0.000001</f>
        <v>99999.000014</v>
      </c>
      <c r="AB14" s="10">
        <f>X14+ROW()*0.000001</f>
        <v>19022.000014</v>
      </c>
      <c r="AC14" s="10">
        <f>RANK(AA14,$AA$7:$AA$75,1)</f>
        <v>38</v>
      </c>
      <c r="AD14" s="10">
        <f>RANK(AB14,$AB$7:$AB$75,1)</f>
        <v>19</v>
      </c>
      <c r="AE14" s="10">
        <f>IF(OR(O14="d",O14="x"),999999,W14+ROW()*0.000001)</f>
        <v>99999.000014</v>
      </c>
      <c r="AF14" s="10">
        <f>IF(OR(O14="m",O14="x"),999999,X14+ROW()*0.000001)</f>
        <v>19022.000014</v>
      </c>
      <c r="AG14" s="10">
        <f>RANK(AE14,$AE$7:$AE$75,1)</f>
        <v>38</v>
      </c>
      <c r="AH14" s="10">
        <f>RANK(AF14,$AF$7:$AF$75,1)</f>
        <v>19</v>
      </c>
      <c r="AI14" s="5">
        <v>7</v>
      </c>
      <c r="AJ14" s="5">
        <f>VLOOKUP($AI14,$C$7:$N$75,AJ$7,0)</f>
        <v>7</v>
      </c>
      <c r="AK14" s="5" t="str">
        <f>VLOOKUP($AI14,$C$7:$N$75,AK$7,0)</f>
        <v>Škalová Kateřina</v>
      </c>
      <c r="AL14" s="17" t="str">
        <f>VLOOKUP($AI14,$C$7:$N$75,AL$7,0)</f>
        <v>Želčany</v>
      </c>
      <c r="AM14" s="18">
        <f>VLOOKUP($AI14,$C$7:$N$75,AM$7,0)</f>
        <v>21.71</v>
      </c>
      <c r="AN14" s="18">
        <f>VLOOKUP($AI14,$C$7:$N$75,AN$7,0)</f>
        <v>18.09</v>
      </c>
    </row>
    <row r="15" spans="1:40" s="5" customFormat="1" ht="18" customHeight="1" thickBot="1">
      <c r="A15" s="5">
        <f>IF(N15="s",AC15,999)</f>
        <v>999</v>
      </c>
      <c r="B15" s="5">
        <f>IF(N15="m",AD15,999)</f>
        <v>28</v>
      </c>
      <c r="C15" s="5">
        <f>IF(N15="s",AG15,999)</f>
        <v>999</v>
      </c>
      <c r="D15" s="5">
        <f>IF(N15="m",AH15,999)</f>
        <v>28</v>
      </c>
      <c r="E15" s="33">
        <f>IF(N15="s",Y15,IF(N15="m",Z15,999))</f>
        <v>27</v>
      </c>
      <c r="F15" s="34">
        <v>9</v>
      </c>
      <c r="G15" s="75">
        <v>11622</v>
      </c>
      <c r="H15" s="85" t="s">
        <v>53</v>
      </c>
      <c r="I15" s="75">
        <v>1996</v>
      </c>
      <c r="J15" s="90" t="s">
        <v>54</v>
      </c>
      <c r="K15" s="37" t="s">
        <v>151</v>
      </c>
      <c r="L15" s="38" t="s">
        <v>151</v>
      </c>
      <c r="M15" s="39">
        <f>IF(AND(K15="NP",L15="NP"),"NP",IF(L15="NP",K15,IF(AND(K15="NP",L15=""),"NP",IF(K15="NP",L15,MIN(K15:L15)))))</f>
        <v>0</v>
      </c>
      <c r="N15" s="40" t="str">
        <f>IF(I15="","",IF(I15&gt;2002,"s","m"))</f>
        <v>m</v>
      </c>
      <c r="O15" s="9"/>
      <c r="P15" s="15">
        <f>IF(M15=0,9999,IF(M15="NP",999,M15))</f>
        <v>9999</v>
      </c>
      <c r="Q15" s="15">
        <f>IF(M15=0,9999,IF(M15="NP",999,IF(OR(K15="NP",L15="NP"),MIN(K15:L15)+500,K15+L15)))</f>
        <v>9999</v>
      </c>
      <c r="R15" s="15">
        <f>IF(N15="s",P15,9999)</f>
        <v>9999</v>
      </c>
      <c r="S15" s="15">
        <f>IF(N15="m",P15,9999)</f>
        <v>9999</v>
      </c>
      <c r="T15" s="16">
        <f>RANK(R15,$R$7:$R$75,1)*1000</f>
        <v>33000</v>
      </c>
      <c r="U15" s="16">
        <f>RANK(S15,$S$7:$S$75,1)*1000</f>
        <v>27000</v>
      </c>
      <c r="V15" s="16">
        <f>RANK(Q15,$Q$7:$Q$75,1)</f>
        <v>59</v>
      </c>
      <c r="W15" s="10">
        <f>IF(N15="s",V15+T15,99999)</f>
        <v>99999</v>
      </c>
      <c r="X15" s="10">
        <f>IF(N15="m",V15+U15,99999)</f>
        <v>27059</v>
      </c>
      <c r="Y15" s="10">
        <f>RANK(W15,$W$7:$W$75,1)</f>
        <v>34</v>
      </c>
      <c r="Z15" s="10">
        <f>RANK(X15,$X$7:$X$75,1)</f>
        <v>27</v>
      </c>
      <c r="AA15" s="10">
        <f>W15+ROW()*0.000001</f>
        <v>99999.000015</v>
      </c>
      <c r="AB15" s="10">
        <f>X15+ROW()*0.000001</f>
        <v>27059.000015</v>
      </c>
      <c r="AC15" s="10">
        <f>RANK(AA15,$AA$7:$AA$75,1)</f>
        <v>39</v>
      </c>
      <c r="AD15" s="10">
        <f>RANK(AB15,$AB$7:$AB$75,1)</f>
        <v>28</v>
      </c>
      <c r="AE15" s="10">
        <f>IF(OR(O15="d",O15="x"),999999,W15+ROW()*0.000001)</f>
        <v>99999.000015</v>
      </c>
      <c r="AF15" s="10">
        <f>IF(OR(O15="m",O15="x"),999999,X15+ROW()*0.000001)</f>
        <v>27059.000015</v>
      </c>
      <c r="AG15" s="10">
        <f>RANK(AE15,$AE$7:$AE$75,1)</f>
        <v>39</v>
      </c>
      <c r="AH15" s="10">
        <f>RANK(AF15,$AF$7:$AF$75,1)</f>
        <v>28</v>
      </c>
      <c r="AI15" s="5">
        <v>8</v>
      </c>
      <c r="AJ15" s="5">
        <f>VLOOKUP($AI15,$C$7:$N$75,AJ$7,0)</f>
        <v>8</v>
      </c>
      <c r="AK15" s="5" t="str">
        <f>VLOOKUP($AI15,$C$7:$N$75,AK$7,0)</f>
        <v>Mašková Kateřina</v>
      </c>
      <c r="AL15" s="17" t="str">
        <f>VLOOKUP($AI15,$C$7:$N$75,AL$7,0)</f>
        <v>Ruda</v>
      </c>
      <c r="AM15" s="18">
        <f>VLOOKUP($AI15,$C$7:$N$75,AM$7,0)</f>
        <v>18.21</v>
      </c>
      <c r="AN15" s="18">
        <f>VLOOKUP($AI15,$C$7:$N$75,AN$7,0)</f>
        <v>18.11</v>
      </c>
    </row>
    <row r="16" spans="1:40" s="5" customFormat="1" ht="18" customHeight="1">
      <c r="A16" s="5">
        <f>IF(N16="s",AC16,999)</f>
        <v>999</v>
      </c>
      <c r="B16" s="5">
        <f>IF(N16="m",AD16,999)</f>
        <v>12</v>
      </c>
      <c r="C16" s="5">
        <f>IF(N16="s",AG16,999)</f>
        <v>999</v>
      </c>
      <c r="D16" s="5">
        <f>IF(N16="m",AH16,999)</f>
        <v>12</v>
      </c>
      <c r="E16" s="93">
        <f>IF(N16="s",Y16,IF(N16="m",Z16,999))</f>
        <v>12</v>
      </c>
      <c r="F16" s="94">
        <v>10</v>
      </c>
      <c r="G16" s="95">
        <v>18942</v>
      </c>
      <c r="H16" s="96" t="s">
        <v>55</v>
      </c>
      <c r="I16" s="95">
        <v>2002</v>
      </c>
      <c r="J16" s="97" t="s">
        <v>56</v>
      </c>
      <c r="K16" s="98">
        <v>19.55</v>
      </c>
      <c r="L16" s="99">
        <v>19.17</v>
      </c>
      <c r="M16" s="100">
        <f>IF(AND(K16="NP",L16="NP"),"NP",IF(L16="NP",K16,IF(AND(K16="NP",L16=""),"NP",IF(K16="NP",L16,MIN(K16:L16)))))</f>
        <v>19.17</v>
      </c>
      <c r="N16" s="101" t="str">
        <f>IF(I16="","",IF(I16&gt;2002,"s","m"))</f>
        <v>m</v>
      </c>
      <c r="O16" s="9"/>
      <c r="P16" s="15">
        <f>IF(M16=0,9999,IF(M16="NP",999,M16))</f>
        <v>19.17</v>
      </c>
      <c r="Q16" s="15">
        <f>IF(M16=0,9999,IF(M16="NP",999,IF(OR(K16="NP",L16="NP"),MIN(K16:L16)+500,K16+L16)))</f>
        <v>38.72</v>
      </c>
      <c r="R16" s="15">
        <f>IF(N16="s",P16,9999)</f>
        <v>9999</v>
      </c>
      <c r="S16" s="15">
        <f>IF(N16="m",P16,9999)</f>
        <v>19.17</v>
      </c>
      <c r="T16" s="16">
        <f>RANK(R16,$R$7:$R$75,1)*1000</f>
        <v>33000</v>
      </c>
      <c r="U16" s="16">
        <f>RANK(S16,$S$7:$S$75,1)*1000</f>
        <v>12000</v>
      </c>
      <c r="V16" s="16">
        <f>RANK(Q16,$Q$7:$Q$75,1)</f>
        <v>17</v>
      </c>
      <c r="W16" s="10">
        <f>IF(N16="s",V16+T16,99999)</f>
        <v>99999</v>
      </c>
      <c r="X16" s="10">
        <f>IF(N16="m",V16+U16,99999)</f>
        <v>12017</v>
      </c>
      <c r="Y16" s="10">
        <f>RANK(W16,$W$7:$W$75,1)</f>
        <v>34</v>
      </c>
      <c r="Z16" s="10">
        <f>RANK(X16,$X$7:$X$75,1)</f>
        <v>12</v>
      </c>
      <c r="AA16" s="10">
        <f>W16+ROW()*0.000001</f>
        <v>99999.000016</v>
      </c>
      <c r="AB16" s="10">
        <f>X16+ROW()*0.000001</f>
        <v>12017.000016</v>
      </c>
      <c r="AC16" s="10">
        <f>RANK(AA16,$AA$7:$AA$75,1)</f>
        <v>40</v>
      </c>
      <c r="AD16" s="10">
        <f>RANK(AB16,$AB$7:$AB$75,1)</f>
        <v>12</v>
      </c>
      <c r="AE16" s="10">
        <f>IF(OR(O16="d",O16="x"),999999,W16+ROW()*0.000001)</f>
        <v>99999.000016</v>
      </c>
      <c r="AF16" s="10">
        <f>IF(OR(O16="m",O16="x"),999999,X16+ROW()*0.000001)</f>
        <v>12017.000016</v>
      </c>
      <c r="AG16" s="10">
        <f>RANK(AE16,$AE$7:$AE$75,1)</f>
        <v>40</v>
      </c>
      <c r="AH16" s="10">
        <f>RANK(AF16,$AF$7:$AF$75,1)</f>
        <v>12</v>
      </c>
      <c r="AI16" s="5">
        <v>9</v>
      </c>
      <c r="AJ16" s="5">
        <f>VLOOKUP($AI16,$C$7:$N$75,AJ$7,0)</f>
        <v>9</v>
      </c>
      <c r="AK16" s="5" t="str">
        <f>VLOOKUP($AI16,$C$7:$N$75,AK$7,0)</f>
        <v>Kaprová Sára</v>
      </c>
      <c r="AL16" s="17" t="str">
        <f>VLOOKUP($AI16,$C$7:$N$75,AL$7,0)</f>
        <v>Úněšov</v>
      </c>
      <c r="AM16" s="17">
        <f>VLOOKUP($AI16,$C$7:$N$75,AM$7,0)</f>
        <v>18.28</v>
      </c>
      <c r="AN16" s="18">
        <f>VLOOKUP($AI16,$C$7:$N$75,AN$7,0)</f>
        <v>18.28</v>
      </c>
    </row>
    <row r="17" spans="1:40" s="5" customFormat="1" ht="18" customHeight="1">
      <c r="A17" s="5">
        <f>IF(N17="s",AC17,999)</f>
        <v>12</v>
      </c>
      <c r="B17" s="5">
        <f>IF(N17="m",AD17,999)</f>
        <v>999</v>
      </c>
      <c r="C17" s="5">
        <f>IF(N17="s",AG17,999)</f>
        <v>12</v>
      </c>
      <c r="D17" s="5">
        <f>IF(N17="m",AH17,999)</f>
        <v>999</v>
      </c>
      <c r="E17" s="102">
        <f>IF(N17="s",Y17,IF(N17="m",Z17,999))</f>
        <v>12</v>
      </c>
      <c r="F17" s="103">
        <v>11</v>
      </c>
      <c r="G17" s="104">
        <v>19762</v>
      </c>
      <c r="H17" s="105" t="s">
        <v>57</v>
      </c>
      <c r="I17" s="104">
        <v>2003</v>
      </c>
      <c r="J17" s="106" t="s">
        <v>58</v>
      </c>
      <c r="K17" s="107">
        <v>19.03</v>
      </c>
      <c r="L17" s="108">
        <v>19.09</v>
      </c>
      <c r="M17" s="109">
        <f>IF(AND(K17="NP",L17="NP"),"NP",IF(L17="NP",K17,IF(AND(K17="NP",L17=""),"NP",IF(K17="NP",L17,MIN(K17:L17)))))</f>
        <v>19.03</v>
      </c>
      <c r="N17" s="110" t="str">
        <f>IF(I17="","",IF(I17&gt;2002,"s","m"))</f>
        <v>s</v>
      </c>
      <c r="O17" s="9"/>
      <c r="P17" s="15">
        <f>IF(M17=0,9999,IF(M17="NP",999,M17))</f>
        <v>19.03</v>
      </c>
      <c r="Q17" s="15">
        <f>IF(M17=0,9999,IF(M17="NP",999,IF(OR(K17="NP",L17="NP"),MIN(K17:L17)+500,K17+L17)))</f>
        <v>38.120000000000005</v>
      </c>
      <c r="R17" s="15">
        <f>IF(N17="s",P17,9999)</f>
        <v>19.03</v>
      </c>
      <c r="S17" s="15">
        <f>IF(N17="m",P17,9999)</f>
        <v>9999</v>
      </c>
      <c r="T17" s="16">
        <f>RANK(R17,$R$7:$R$75,1)*1000</f>
        <v>12000</v>
      </c>
      <c r="U17" s="16">
        <f>RANK(S17,$S$7:$S$75,1)*1000</f>
        <v>27000</v>
      </c>
      <c r="V17" s="16">
        <f>RANK(Q17,$Q$7:$Q$75,1)</f>
        <v>14</v>
      </c>
      <c r="W17" s="10">
        <f>IF(N17="s",V17+T17,99999)</f>
        <v>12014</v>
      </c>
      <c r="X17" s="10">
        <f>IF(N17="m",V17+U17,99999)</f>
        <v>99999</v>
      </c>
      <c r="Y17" s="10">
        <f>RANK(W17,$W$7:$W$75,1)</f>
        <v>12</v>
      </c>
      <c r="Z17" s="10">
        <f>RANK(X17,$X$7:$X$75,1)</f>
        <v>32</v>
      </c>
      <c r="AA17" s="10">
        <f>W17+ROW()*0.000001</f>
        <v>12014.000017</v>
      </c>
      <c r="AB17" s="10">
        <f>X17+ROW()*0.000001</f>
        <v>99999.000017</v>
      </c>
      <c r="AC17" s="10">
        <f>RANK(AA17,$AA$7:$AA$75,1)</f>
        <v>12</v>
      </c>
      <c r="AD17" s="10">
        <f>RANK(AB17,$AB$7:$AB$75,1)</f>
        <v>35</v>
      </c>
      <c r="AE17" s="10">
        <f>IF(OR(O17="d",O17="x"),999999,W17+ROW()*0.000001)</f>
        <v>12014.000017</v>
      </c>
      <c r="AF17" s="10">
        <f>IF(OR(O17="m",O17="x"),999999,X17+ROW()*0.000001)</f>
        <v>99999.000017</v>
      </c>
      <c r="AG17" s="10">
        <f>RANK(AE17,$AE$7:$AE$75,1)</f>
        <v>12</v>
      </c>
      <c r="AH17" s="10">
        <f>RANK(AF17,$AF$7:$AF$75,1)</f>
        <v>35</v>
      </c>
      <c r="AI17" s="5">
        <v>10</v>
      </c>
      <c r="AJ17" s="5">
        <f>VLOOKUP($AI17,$C$7:$N$75,AJ$7,0)</f>
        <v>10</v>
      </c>
      <c r="AK17" s="5" t="str">
        <f>VLOOKUP($AI17,$C$7:$N$75,AK$7,0)</f>
        <v>Kubíková Kateřina</v>
      </c>
      <c r="AL17" s="17" t="str">
        <f>VLOOKUP($AI17,$C$7:$N$75,AL$7,0)</f>
        <v>Lhenice</v>
      </c>
      <c r="AM17" s="17" t="str">
        <f>VLOOKUP($AI17,$C$7:$N$75,AM$7,0)</f>
        <v>NP</v>
      </c>
      <c r="AN17" s="18">
        <f>VLOOKUP($AI17,$C$7:$N$75,AN$7,0)</f>
        <v>18.37</v>
      </c>
    </row>
    <row r="18" spans="1:40" s="5" customFormat="1" ht="18" customHeight="1" thickBot="1">
      <c r="A18" s="5">
        <f>IF(N18="s",AC18,999)</f>
        <v>999</v>
      </c>
      <c r="B18" s="5">
        <f>IF(N18="m",AD18,999)</f>
        <v>4</v>
      </c>
      <c r="C18" s="5">
        <f>IF(N18="s",AG18,999)</f>
        <v>999</v>
      </c>
      <c r="D18" s="5">
        <f>IF(N18="m",AH18,999)</f>
        <v>4</v>
      </c>
      <c r="E18" s="111">
        <f>IF(N18="s",Y18,IF(N18="m",Z18,999))</f>
        <v>4</v>
      </c>
      <c r="F18" s="112">
        <v>12</v>
      </c>
      <c r="G18" s="113">
        <v>4172</v>
      </c>
      <c r="H18" s="114" t="s">
        <v>59</v>
      </c>
      <c r="I18" s="113">
        <v>1990</v>
      </c>
      <c r="J18" s="115" t="s">
        <v>60</v>
      </c>
      <c r="K18" s="116">
        <v>17.35</v>
      </c>
      <c r="L18" s="117">
        <v>17.24</v>
      </c>
      <c r="M18" s="118">
        <f>IF(AND(K18="NP",L18="NP"),"NP",IF(L18="NP",K18,IF(AND(K18="NP",L18=""),"NP",IF(K18="NP",L18,MIN(K18:L18)))))</f>
        <v>17.24</v>
      </c>
      <c r="N18" s="119" t="str">
        <f>IF(I18="","",IF(I18&gt;2002,"s","m"))</f>
        <v>m</v>
      </c>
      <c r="O18" s="9"/>
      <c r="P18" s="15">
        <f>IF(M18=0,9999,IF(M18="NP",999,M18))</f>
        <v>17.24</v>
      </c>
      <c r="Q18" s="15">
        <f>IF(M18=0,9999,IF(M18="NP",999,IF(OR(K18="NP",L18="NP"),MIN(K18:L18)+500,K18+L18)))</f>
        <v>34.59</v>
      </c>
      <c r="R18" s="15">
        <f>IF(N18="s",P18,9999)</f>
        <v>9999</v>
      </c>
      <c r="S18" s="15">
        <f>IF(N18="m",P18,9999)</f>
        <v>17.24</v>
      </c>
      <c r="T18" s="16">
        <f>RANK(R18,$R$7:$R$75,1)*1000</f>
        <v>33000</v>
      </c>
      <c r="U18" s="16">
        <f>RANK(S18,$S$7:$S$75,1)*1000</f>
        <v>4000</v>
      </c>
      <c r="V18" s="16">
        <f>RANK(Q18,$Q$7:$Q$75,1)</f>
        <v>2</v>
      </c>
      <c r="W18" s="10">
        <f>IF(N18="s",V18+T18,99999)</f>
        <v>99999</v>
      </c>
      <c r="X18" s="10">
        <f>IF(N18="m",V18+U18,99999)</f>
        <v>4002</v>
      </c>
      <c r="Y18" s="10">
        <f>RANK(W18,$W$7:$W$75,1)</f>
        <v>34</v>
      </c>
      <c r="Z18" s="10">
        <f>RANK(X18,$X$7:$X$75,1)</f>
        <v>4</v>
      </c>
      <c r="AA18" s="10">
        <f>W18+ROW()*0.000001</f>
        <v>99999.000018</v>
      </c>
      <c r="AB18" s="10">
        <f>X18+ROW()*0.000001</f>
        <v>4002.000018</v>
      </c>
      <c r="AC18" s="10">
        <f>RANK(AA18,$AA$7:$AA$75,1)</f>
        <v>41</v>
      </c>
      <c r="AD18" s="10">
        <f>RANK(AB18,$AB$7:$AB$75,1)</f>
        <v>4</v>
      </c>
      <c r="AE18" s="10">
        <f>IF(OR(O18="d",O18="x"),999999,W18+ROW()*0.000001)</f>
        <v>99999.000018</v>
      </c>
      <c r="AF18" s="10">
        <f>IF(OR(O18="m",O18="x"),999999,X18+ROW()*0.000001)</f>
        <v>4002.000018</v>
      </c>
      <c r="AG18" s="10">
        <f>RANK(AE18,$AE$7:$AE$75,1)</f>
        <v>41</v>
      </c>
      <c r="AH18" s="10">
        <f>RANK(AF18,$AF$7:$AF$75,1)</f>
        <v>4</v>
      </c>
      <c r="AK18" s="14" t="s">
        <v>34</v>
      </c>
      <c r="AL18" s="17"/>
      <c r="AM18" s="17"/>
      <c r="AN18" s="17"/>
    </row>
    <row r="19" spans="1:40" s="5" customFormat="1" ht="18" customHeight="1">
      <c r="A19" s="5">
        <f>IF(N19="s",AC19,999)</f>
        <v>15</v>
      </c>
      <c r="B19" s="5">
        <f>IF(N19="m",AD19,999)</f>
        <v>999</v>
      </c>
      <c r="C19" s="5">
        <f>IF(N19="s",AG19,999)</f>
        <v>15</v>
      </c>
      <c r="D19" s="5">
        <f>IF(N19="m",AH19,999)</f>
        <v>999</v>
      </c>
      <c r="E19" s="25">
        <f>IF(N19="s",Y19,IF(N19="m",Z19,999))</f>
        <v>15</v>
      </c>
      <c r="F19" s="26">
        <v>13</v>
      </c>
      <c r="G19" s="73">
        <v>43872</v>
      </c>
      <c r="H19" s="83" t="s">
        <v>61</v>
      </c>
      <c r="I19" s="73">
        <v>2004</v>
      </c>
      <c r="J19" s="88" t="s">
        <v>62</v>
      </c>
      <c r="K19" s="29">
        <v>19.31</v>
      </c>
      <c r="L19" s="30">
        <v>19.26</v>
      </c>
      <c r="M19" s="31">
        <f>IF(AND(K19="NP",L19="NP"),"NP",IF(L19="NP",K19,IF(AND(K19="NP",L19=""),"NP",IF(K19="NP",L19,MIN(K19:L19)))))</f>
        <v>19.26</v>
      </c>
      <c r="N19" s="32" t="str">
        <f>IF(I19="","",IF(I19&gt;2002,"s","m"))</f>
        <v>s</v>
      </c>
      <c r="O19" s="9"/>
      <c r="P19" s="15">
        <f>IF(M19=0,9999,IF(M19="NP",999,M19))</f>
        <v>19.26</v>
      </c>
      <c r="Q19" s="15">
        <f>IF(M19=0,9999,IF(M19="NP",999,IF(OR(K19="NP",L19="NP"),MIN(K19:L19)+500,K19+L19)))</f>
        <v>38.57</v>
      </c>
      <c r="R19" s="15">
        <f>IF(N19="s",P19,9999)</f>
        <v>19.26</v>
      </c>
      <c r="S19" s="15">
        <f>IF(N19="m",P19,9999)</f>
        <v>9999</v>
      </c>
      <c r="T19" s="16">
        <f>RANK(R19,$R$7:$R$75,1)*1000</f>
        <v>15000</v>
      </c>
      <c r="U19" s="16">
        <f>RANK(S19,$S$7:$S$75,1)*1000</f>
        <v>27000</v>
      </c>
      <c r="V19" s="16">
        <f>RANK(Q19,$Q$7:$Q$75,1)</f>
        <v>16</v>
      </c>
      <c r="W19" s="10">
        <f>IF(N19="s",V19+T19,99999)</f>
        <v>15016</v>
      </c>
      <c r="X19" s="10">
        <f>IF(N19="m",V19+U19,99999)</f>
        <v>99999</v>
      </c>
      <c r="Y19" s="10">
        <f>RANK(W19,$W$7:$W$75,1)</f>
        <v>15</v>
      </c>
      <c r="Z19" s="10">
        <f>RANK(X19,$X$7:$X$75,1)</f>
        <v>32</v>
      </c>
      <c r="AA19" s="10">
        <f>W19+ROW()*0.000001</f>
        <v>15016.000019</v>
      </c>
      <c r="AB19" s="10">
        <f>X19+ROW()*0.000001</f>
        <v>99999.000019</v>
      </c>
      <c r="AC19" s="10">
        <f>RANK(AA19,$AA$7:$AA$75,1)</f>
        <v>15</v>
      </c>
      <c r="AD19" s="10">
        <f>RANK(AB19,$AB$7:$AB$75,1)</f>
        <v>36</v>
      </c>
      <c r="AE19" s="10">
        <f>IF(OR(O19="d",O19="x"),999999,W19+ROW()*0.000001)</f>
        <v>15016.000019</v>
      </c>
      <c r="AF19" s="10">
        <f>IF(OR(O19="m",O19="x"),999999,X19+ROW()*0.000001)</f>
        <v>99999.000019</v>
      </c>
      <c r="AG19" s="10">
        <f>RANK(AE19,$AE$7:$AE$75,1)</f>
        <v>15</v>
      </c>
      <c r="AH19" s="10">
        <f>RANK(AF19,$AF$7:$AF$75,1)</f>
        <v>36</v>
      </c>
      <c r="AI19" s="14">
        <v>1</v>
      </c>
      <c r="AJ19" s="14">
        <f>VLOOKUP($AI19,$D$7:$N$75,AJ$7-1,0)</f>
        <v>1</v>
      </c>
      <c r="AK19" s="14" t="str">
        <f>VLOOKUP($AI19,$D$7:$N$75,AK$7-1,0)</f>
        <v>Borovičková Kateřina</v>
      </c>
      <c r="AL19" s="17" t="str">
        <f>VLOOKUP($AI19,$D$7:$N$75,AL$7-1,0)</f>
        <v>Morkovice</v>
      </c>
      <c r="AM19" s="18" t="str">
        <f>VLOOKUP($AI19,$D$7:$N$75,AM$7-1,0)</f>
        <v>NP</v>
      </c>
      <c r="AN19" s="19">
        <f>VLOOKUP($AI19,$D$7:$N$75,AN$7-1,0)</f>
        <v>16.92</v>
      </c>
    </row>
    <row r="20" spans="1:40" s="5" customFormat="1" ht="18" customHeight="1">
      <c r="A20" s="5">
        <f>IF(N20="s",AC20,999)</f>
        <v>999</v>
      </c>
      <c r="B20" s="5">
        <f>IF(N20="m",AD20,999)</f>
        <v>1</v>
      </c>
      <c r="C20" s="5">
        <f>IF(N20="s",AG20,999)</f>
        <v>999</v>
      </c>
      <c r="D20" s="5">
        <f>IF(N20="m",AH20,999)</f>
        <v>1</v>
      </c>
      <c r="E20" s="41">
        <f>IF(N20="s",Y20,IF(N20="m",Z20,999))</f>
        <v>1</v>
      </c>
      <c r="F20" s="42">
        <v>14</v>
      </c>
      <c r="G20" s="74">
        <v>18612</v>
      </c>
      <c r="H20" s="84" t="s">
        <v>63</v>
      </c>
      <c r="I20" s="74">
        <v>2002</v>
      </c>
      <c r="J20" s="89" t="s">
        <v>40</v>
      </c>
      <c r="K20" s="47">
        <v>16.92</v>
      </c>
      <c r="L20" s="45" t="s">
        <v>152</v>
      </c>
      <c r="M20" s="46">
        <f>IF(AND(K20="NP",L20="NP"),"NP",IF(L20="NP",K20,IF(AND(K20="NP",L20=""),"NP",IF(K20="NP",L20,MIN(K20:L20)))))</f>
        <v>16.92</v>
      </c>
      <c r="N20" s="48" t="str">
        <f>IF(I20="","",IF(I20&gt;2002,"s","m"))</f>
        <v>m</v>
      </c>
      <c r="O20" s="9"/>
      <c r="P20" s="15">
        <f>IF(M20=0,9999,IF(M20="NP",999,M20))</f>
        <v>16.92</v>
      </c>
      <c r="Q20" s="15">
        <f>IF(M20=0,9999,IF(M20="NP",999,IF(OR(K20="NP",L20="NP"),MIN(K20:L20)+500,K20+L20)))</f>
        <v>516.92</v>
      </c>
      <c r="R20" s="15">
        <f>IF(N20="s",P20,9999)</f>
        <v>9999</v>
      </c>
      <c r="S20" s="15">
        <f>IF(N20="m",P20,9999)</f>
        <v>16.92</v>
      </c>
      <c r="T20" s="16">
        <f>RANK(R20,$R$7:$R$75,1)*1000</f>
        <v>33000</v>
      </c>
      <c r="U20" s="16">
        <f>RANK(S20,$S$7:$S$75,1)*1000</f>
        <v>1000</v>
      </c>
      <c r="V20" s="16">
        <f>RANK(Q20,$Q$7:$Q$75,1)</f>
        <v>47</v>
      </c>
      <c r="W20" s="10">
        <f>IF(N20="s",V20+T20,99999)</f>
        <v>99999</v>
      </c>
      <c r="X20" s="10">
        <f>IF(N20="m",V20+U20,99999)</f>
        <v>1047</v>
      </c>
      <c r="Y20" s="10">
        <f>RANK(W20,$W$7:$W$75,1)</f>
        <v>34</v>
      </c>
      <c r="Z20" s="10">
        <f>RANK(X20,$X$7:$X$75,1)</f>
        <v>1</v>
      </c>
      <c r="AA20" s="10">
        <f>W20+ROW()*0.000001</f>
        <v>99999.00002</v>
      </c>
      <c r="AB20" s="10">
        <f>X20+ROW()*0.000001</f>
        <v>1047.00002</v>
      </c>
      <c r="AC20" s="10">
        <f>RANK(AA20,$AA$7:$AA$75,1)</f>
        <v>42</v>
      </c>
      <c r="AD20" s="10">
        <f>RANK(AB20,$AB$7:$AB$75,1)</f>
        <v>1</v>
      </c>
      <c r="AE20" s="10">
        <f>IF(OR(O20="d",O20="x"),999999,W20+ROW()*0.000001)</f>
        <v>99999.00002</v>
      </c>
      <c r="AF20" s="10">
        <f>IF(OR(O20="m",O20="x"),999999,X20+ROW()*0.000001)</f>
        <v>1047.00002</v>
      </c>
      <c r="AG20" s="10">
        <f>RANK(AE20,$AE$7:$AE$75,1)</f>
        <v>42</v>
      </c>
      <c r="AH20" s="10">
        <f>RANK(AF20,$AF$7:$AF$75,1)</f>
        <v>1</v>
      </c>
      <c r="AI20" s="14">
        <v>2</v>
      </c>
      <c r="AJ20" s="14">
        <f>VLOOKUP($AI20,$D$7:$N$75,AJ$7-1,0)</f>
        <v>2</v>
      </c>
      <c r="AK20" s="14" t="str">
        <f>VLOOKUP($AI20,$D$7:$N$75,AK$7-1,0)</f>
        <v>Butulová Dana</v>
      </c>
      <c r="AL20" s="17" t="str">
        <f>VLOOKUP($AI20,$D$7:$N$75,AL$7-1,0)</f>
        <v>Poniklá</v>
      </c>
      <c r="AM20" s="18">
        <f>VLOOKUP($AI20,$D$7:$N$75,AM$7-1,0)</f>
        <v>16.96</v>
      </c>
      <c r="AN20" s="19">
        <f>VLOOKUP($AI20,$D$7:$N$75,AN$7-1,0)</f>
        <v>16.96</v>
      </c>
    </row>
    <row r="21" spans="1:40" s="5" customFormat="1" ht="18" customHeight="1" thickBot="1">
      <c r="A21" s="5">
        <f>IF(N21="s",AC21,999)</f>
        <v>999</v>
      </c>
      <c r="B21" s="5">
        <f>IF(N21="m",AD21,999)</f>
        <v>3</v>
      </c>
      <c r="C21" s="5">
        <f>IF(N21="s",AG21,999)</f>
        <v>999</v>
      </c>
      <c r="D21" s="5">
        <f>IF(N21="m",AH21,999)</f>
        <v>3</v>
      </c>
      <c r="E21" s="33">
        <f>IF(N21="s",Y21,IF(N21="m",Z21,999))</f>
        <v>3</v>
      </c>
      <c r="F21" s="34">
        <v>15</v>
      </c>
      <c r="G21" s="75">
        <v>8972</v>
      </c>
      <c r="H21" s="85" t="s">
        <v>64</v>
      </c>
      <c r="I21" s="75">
        <v>1996</v>
      </c>
      <c r="J21" s="90" t="s">
        <v>65</v>
      </c>
      <c r="K21" s="37">
        <v>16.98</v>
      </c>
      <c r="L21" s="38">
        <v>19.1</v>
      </c>
      <c r="M21" s="39">
        <f>IF(AND(K21="NP",L21="NP"),"NP",IF(L21="NP",K21,IF(AND(K21="NP",L21=""),"NP",IF(K21="NP",L21,MIN(K21:L21)))))</f>
        <v>16.98</v>
      </c>
      <c r="N21" s="40" t="str">
        <f>IF(I21="","",IF(I21&gt;2002,"s","m"))</f>
        <v>m</v>
      </c>
      <c r="O21" s="9"/>
      <c r="P21" s="15">
        <f>IF(M21=0,9999,IF(M21="NP",999,M21))</f>
        <v>16.98</v>
      </c>
      <c r="Q21" s="15">
        <f>IF(M21=0,9999,IF(M21="NP",999,IF(OR(K21="NP",L21="NP"),MIN(K21:L21)+500,K21+L21)))</f>
        <v>36.08</v>
      </c>
      <c r="R21" s="15">
        <f>IF(N21="s",P21,9999)</f>
        <v>9999</v>
      </c>
      <c r="S21" s="15">
        <f>IF(N21="m",P21,9999)</f>
        <v>16.98</v>
      </c>
      <c r="T21" s="16">
        <f>RANK(R21,$R$7:$R$75,1)*1000</f>
        <v>33000</v>
      </c>
      <c r="U21" s="16">
        <f>RANK(S21,$S$7:$S$75,1)*1000</f>
        <v>3000</v>
      </c>
      <c r="V21" s="16">
        <f>RANK(Q21,$Q$7:$Q$75,1)</f>
        <v>8</v>
      </c>
      <c r="W21" s="10">
        <f>IF(N21="s",V21+T21,99999)</f>
        <v>99999</v>
      </c>
      <c r="X21" s="10">
        <f>IF(N21="m",V21+U21,99999)</f>
        <v>3008</v>
      </c>
      <c r="Y21" s="10">
        <f>RANK(W21,$W$7:$W$75,1)</f>
        <v>34</v>
      </c>
      <c r="Z21" s="10">
        <f>RANK(X21,$X$7:$X$75,1)</f>
        <v>3</v>
      </c>
      <c r="AA21" s="10">
        <f>W21+ROW()*0.000001</f>
        <v>99999.000021</v>
      </c>
      <c r="AB21" s="10">
        <f>X21+ROW()*0.000001</f>
        <v>3008.000021</v>
      </c>
      <c r="AC21" s="10">
        <f>RANK(AA21,$AA$7:$AA$75,1)</f>
        <v>43</v>
      </c>
      <c r="AD21" s="10">
        <f>RANK(AB21,$AB$7:$AB$75,1)</f>
        <v>3</v>
      </c>
      <c r="AE21" s="10">
        <f>IF(OR(O21="d",O21="x"),999999,W21+ROW()*0.000001)</f>
        <v>99999.000021</v>
      </c>
      <c r="AF21" s="10">
        <f>IF(OR(O21="m",O21="x"),999999,X21+ROW()*0.000001)</f>
        <v>3008.000021</v>
      </c>
      <c r="AG21" s="10">
        <f>RANK(AE21,$AE$7:$AE$75,1)</f>
        <v>43</v>
      </c>
      <c r="AH21" s="10">
        <f>RANK(AF21,$AF$7:$AF$75,1)</f>
        <v>3</v>
      </c>
      <c r="AI21" s="14">
        <v>3</v>
      </c>
      <c r="AJ21" s="14">
        <f>VLOOKUP($AI21,$D$7:$N$75,AJ$7-1,0)</f>
        <v>3</v>
      </c>
      <c r="AK21" s="14" t="str">
        <f>VLOOKUP($AI21,$D$7:$N$75,AK$7-1,0)</f>
        <v>Bartošková Kamila</v>
      </c>
      <c r="AL21" s="17" t="str">
        <f>VLOOKUP($AI21,$D$7:$N$75,AL$7-1,0)</f>
        <v>Horní Cerekev</v>
      </c>
      <c r="AM21" s="18">
        <f>VLOOKUP($AI21,$D$7:$N$75,AM$7-1,0)</f>
        <v>19.1</v>
      </c>
      <c r="AN21" s="19">
        <f>VLOOKUP($AI21,$D$7:$N$75,AN$7-1,0)</f>
        <v>16.98</v>
      </c>
    </row>
    <row r="22" spans="1:40" s="5" customFormat="1" ht="18" customHeight="1">
      <c r="A22" s="5">
        <f>IF(N22="s",AC22,999)</f>
        <v>18</v>
      </c>
      <c r="B22" s="5">
        <f>IF(N22="m",AD22,999)</f>
        <v>999</v>
      </c>
      <c r="C22" s="5">
        <f>IF(N22="s",AG22,999)</f>
        <v>18</v>
      </c>
      <c r="D22" s="5">
        <f>IF(N22="m",AH22,999)</f>
        <v>999</v>
      </c>
      <c r="E22" s="93">
        <f>IF(N22="s",Y22,IF(N22="m",Z22,999))</f>
        <v>18</v>
      </c>
      <c r="F22" s="94">
        <v>16</v>
      </c>
      <c r="G22" s="95">
        <v>43782</v>
      </c>
      <c r="H22" s="96" t="s">
        <v>146</v>
      </c>
      <c r="I22" s="95">
        <v>2003</v>
      </c>
      <c r="J22" s="97" t="s">
        <v>147</v>
      </c>
      <c r="K22" s="98">
        <v>24.1</v>
      </c>
      <c r="L22" s="99">
        <v>20.14</v>
      </c>
      <c r="M22" s="100">
        <f>IF(AND(K22="NP",L22="NP"),"NP",IF(L22="NP",K22,IF(AND(K22="NP",L22=""),"NP",IF(K22="NP",L22,MIN(K22:L22)))))</f>
        <v>20.14</v>
      </c>
      <c r="N22" s="101" t="str">
        <f>IF(I22="","",IF(I22&gt;2002,"s","m"))</f>
        <v>s</v>
      </c>
      <c r="O22" s="9"/>
      <c r="P22" s="15">
        <f>IF(M22=0,9999,IF(M22="NP",999,M22))</f>
        <v>20.14</v>
      </c>
      <c r="Q22" s="15">
        <f>IF(M22=0,9999,IF(M22="NP",999,IF(OR(K22="NP",L22="NP"),MIN(K22:L22)+500,K22+L22)))</f>
        <v>44.24</v>
      </c>
      <c r="R22" s="15">
        <f>IF(N22="s",P22,9999)</f>
        <v>20.14</v>
      </c>
      <c r="S22" s="15">
        <f>IF(N22="m",P22,9999)</f>
        <v>9999</v>
      </c>
      <c r="T22" s="16">
        <f>RANK(R22,$R$7:$R$75,1)*1000</f>
        <v>18000</v>
      </c>
      <c r="U22" s="16">
        <f>RANK(S22,$S$7:$S$75,1)*1000</f>
        <v>27000</v>
      </c>
      <c r="V22" s="16">
        <f>RANK(Q22,$Q$7:$Q$75,1)</f>
        <v>35</v>
      </c>
      <c r="W22" s="10">
        <f>IF(N22="s",V22+T22,99999)</f>
        <v>18035</v>
      </c>
      <c r="X22" s="10">
        <f>IF(N22="m",V22+U22,99999)</f>
        <v>99999</v>
      </c>
      <c r="Y22" s="10">
        <f>RANK(W22,$W$7:$W$75,1)</f>
        <v>18</v>
      </c>
      <c r="Z22" s="10">
        <f>RANK(X22,$X$7:$X$75,1)</f>
        <v>32</v>
      </c>
      <c r="AA22" s="10">
        <f>W22+ROW()*0.000001</f>
        <v>18035.000022</v>
      </c>
      <c r="AB22" s="10">
        <f>X22+ROW()*0.000001</f>
        <v>99999.000022</v>
      </c>
      <c r="AC22" s="10">
        <f>RANK(AA22,$AA$7:$AA$75,1)</f>
        <v>18</v>
      </c>
      <c r="AD22" s="10">
        <f>RANK(AB22,$AB$7:$AB$75,1)</f>
        <v>37</v>
      </c>
      <c r="AE22" s="10">
        <f>IF(OR(O22="d",O22="x"),999999,W22+ROW()*0.000001)</f>
        <v>18035.000022</v>
      </c>
      <c r="AF22" s="10">
        <f>IF(OR(O22="m",O22="x"),999999,X22+ROW()*0.000001)</f>
        <v>99999.000022</v>
      </c>
      <c r="AG22" s="10">
        <f>RANK(AE22,$AE$7:$AE$75,1)</f>
        <v>18</v>
      </c>
      <c r="AH22" s="10">
        <f>RANK(AF22,$AF$7:$AF$75,1)</f>
        <v>37</v>
      </c>
      <c r="AI22" s="14">
        <v>4</v>
      </c>
      <c r="AJ22" s="14">
        <f>VLOOKUP($AI22,$D$7:$N$75,AJ$7-1,0)</f>
        <v>4</v>
      </c>
      <c r="AK22" s="14" t="str">
        <f>VLOOKUP($AI22,$D$7:$N$75,AK$7-1,0)</f>
        <v>Šestáková Lenka</v>
      </c>
      <c r="AL22" s="17" t="str">
        <f>VLOOKUP($AI22,$D$7:$N$75,AL$7-1,0)</f>
        <v>Ledenice</v>
      </c>
      <c r="AM22" s="18">
        <f>VLOOKUP($AI22,$D$7:$N$75,AM$7-1,0)</f>
        <v>17.24</v>
      </c>
      <c r="AN22" s="19">
        <f>VLOOKUP($AI22,$D$7:$N$75,AN$7-1,0)</f>
        <v>17.24</v>
      </c>
    </row>
    <row r="23" spans="1:40" s="5" customFormat="1" ht="18" customHeight="1">
      <c r="A23" s="5">
        <f>IF(N23="s",AC23,999)</f>
        <v>999</v>
      </c>
      <c r="B23" s="5">
        <f>IF(N23="m",AD23,999)</f>
        <v>10</v>
      </c>
      <c r="C23" s="5">
        <f>IF(N23="s",AG23,999)</f>
        <v>999</v>
      </c>
      <c r="D23" s="5">
        <f>IF(N23="m",AH23,999)</f>
        <v>10</v>
      </c>
      <c r="E23" s="102">
        <f>IF(N23="s",Y23,IF(N23="m",Z23,999))</f>
        <v>10</v>
      </c>
      <c r="F23" s="103">
        <v>17</v>
      </c>
      <c r="G23" s="104">
        <v>37562</v>
      </c>
      <c r="H23" s="105" t="s">
        <v>67</v>
      </c>
      <c r="I23" s="104">
        <v>2002</v>
      </c>
      <c r="J23" s="106" t="s">
        <v>68</v>
      </c>
      <c r="K23" s="107">
        <v>18.32</v>
      </c>
      <c r="L23" s="108">
        <v>18.21</v>
      </c>
      <c r="M23" s="109">
        <f>IF(AND(K23="NP",L23="NP"),"NP",IF(L23="NP",K23,IF(AND(K23="NP",L23=""),"NP",IF(K23="NP",L23,MIN(K23:L23)))))</f>
        <v>18.21</v>
      </c>
      <c r="N23" s="110" t="str">
        <f>IF(I23="","",IF(I23&gt;2002,"s","m"))</f>
        <v>m</v>
      </c>
      <c r="O23" s="9"/>
      <c r="P23" s="15">
        <f>IF(M23=0,9999,IF(M23="NP",999,M23))</f>
        <v>18.21</v>
      </c>
      <c r="Q23" s="15">
        <f>IF(M23=0,9999,IF(M23="NP",999,IF(OR(K23="NP",L23="NP"),MIN(K23:L23)+500,K23+L23)))</f>
        <v>36.53</v>
      </c>
      <c r="R23" s="15">
        <f>IF(N23="s",P23,9999)</f>
        <v>9999</v>
      </c>
      <c r="S23" s="15">
        <f>IF(N23="m",P23,9999)</f>
        <v>18.21</v>
      </c>
      <c r="T23" s="16">
        <f>RANK(R23,$R$7:$R$75,1)*1000</f>
        <v>33000</v>
      </c>
      <c r="U23" s="16">
        <f>RANK(S23,$S$7:$S$75,1)*1000</f>
        <v>10000</v>
      </c>
      <c r="V23" s="16">
        <f>RANK(Q23,$Q$7:$Q$75,1)</f>
        <v>10</v>
      </c>
      <c r="W23" s="10">
        <f>IF(N23="s",V23+T23,99999)</f>
        <v>99999</v>
      </c>
      <c r="X23" s="10">
        <f>IF(N23="m",V23+U23,99999)</f>
        <v>10010</v>
      </c>
      <c r="Y23" s="10">
        <f>RANK(W23,$W$7:$W$75,1)</f>
        <v>34</v>
      </c>
      <c r="Z23" s="10">
        <f>RANK(X23,$X$7:$X$75,1)</f>
        <v>10</v>
      </c>
      <c r="AA23" s="10">
        <f>W23+ROW()*0.000001</f>
        <v>99999.000023</v>
      </c>
      <c r="AB23" s="10">
        <f>X23+ROW()*0.000001</f>
        <v>10010.000023</v>
      </c>
      <c r="AC23" s="10">
        <f>RANK(AA23,$AA$7:$AA$75,1)</f>
        <v>44</v>
      </c>
      <c r="AD23" s="10">
        <f>RANK(AB23,$AB$7:$AB$75,1)</f>
        <v>10</v>
      </c>
      <c r="AE23" s="10">
        <f>IF(OR(O23="d",O23="x"),999999,W23+ROW()*0.000001)</f>
        <v>99999.000023</v>
      </c>
      <c r="AF23" s="10">
        <f>IF(OR(O23="m",O23="x"),999999,X23+ROW()*0.000001)</f>
        <v>10010.000023</v>
      </c>
      <c r="AG23" s="10">
        <f>RANK(AE23,$AE$7:$AE$75,1)</f>
        <v>44</v>
      </c>
      <c r="AH23" s="10">
        <f>RANK(AF23,$AF$7:$AF$75,1)</f>
        <v>10</v>
      </c>
      <c r="AI23" s="5">
        <v>5</v>
      </c>
      <c r="AJ23" s="5">
        <f>VLOOKUP($AI23,$D$7:$N$75,AJ$7-1,0)</f>
        <v>5</v>
      </c>
      <c r="AK23" s="5" t="str">
        <f>VLOOKUP($AI23,$D$7:$N$75,AK$7-1,0)</f>
        <v>Krejčí Kamila</v>
      </c>
      <c r="AL23" s="17" t="str">
        <f>VLOOKUP($AI23,$D$7:$N$75,AL$7-1,0)</f>
        <v>Morkovice</v>
      </c>
      <c r="AM23" s="18">
        <f>VLOOKUP($AI23,$D$7:$N$75,AM$7-1,0)</f>
        <v>17.25</v>
      </c>
      <c r="AN23" s="18">
        <f>VLOOKUP($AI23,$D$7:$N$75,AN$7-1,0)</f>
        <v>17.25</v>
      </c>
    </row>
    <row r="24" spans="1:40" s="5" customFormat="1" ht="18" customHeight="1" thickBot="1">
      <c r="A24" s="5">
        <f>IF(N24="s",AC24,999)</f>
        <v>999</v>
      </c>
      <c r="B24" s="5">
        <f>IF(N24="m",AD24,999)</f>
        <v>26</v>
      </c>
      <c r="C24" s="5">
        <f>IF(N24="s",AG24,999)</f>
        <v>999</v>
      </c>
      <c r="D24" s="5">
        <f>IF(N24="m",AH24,999)</f>
        <v>26</v>
      </c>
      <c r="E24" s="111">
        <f>IF(N24="s",Y24,IF(N24="m",Z24,999))</f>
        <v>26</v>
      </c>
      <c r="F24" s="112">
        <v>18</v>
      </c>
      <c r="G24" s="113">
        <v>11782</v>
      </c>
      <c r="H24" s="114" t="s">
        <v>69</v>
      </c>
      <c r="I24" s="113">
        <v>1995</v>
      </c>
      <c r="J24" s="115" t="s">
        <v>70</v>
      </c>
      <c r="K24" s="116" t="s">
        <v>152</v>
      </c>
      <c r="L24" s="117" t="s">
        <v>152</v>
      </c>
      <c r="M24" s="118" t="str">
        <f>IF(AND(K24="NP",L24="NP"),"NP",IF(L24="NP",K24,IF(AND(K24="NP",L24=""),"NP",IF(K24="NP",L24,MIN(K24:L24)))))</f>
        <v>NP</v>
      </c>
      <c r="N24" s="119" t="str">
        <f>IF(I24="","",IF(I24&gt;2002,"s","m"))</f>
        <v>m</v>
      </c>
      <c r="O24" s="9"/>
      <c r="P24" s="15">
        <f>IF(M24=0,9999,IF(M24="NP",999,M24))</f>
        <v>999</v>
      </c>
      <c r="Q24" s="15">
        <f>IF(M24=0,9999,IF(M24="NP",999,IF(OR(K24="NP",L24="NP"),MIN(K24:L24)+500,K24+L24)))</f>
        <v>999</v>
      </c>
      <c r="R24" s="15">
        <f>IF(N24="s",P24,9999)</f>
        <v>9999</v>
      </c>
      <c r="S24" s="15">
        <f>IF(N24="m",P24,9999)</f>
        <v>999</v>
      </c>
      <c r="T24" s="16">
        <f>RANK(R24,$R$7:$R$75,1)*1000</f>
        <v>33000</v>
      </c>
      <c r="U24" s="16">
        <f>RANK(S24,$S$7:$S$75,1)*1000</f>
        <v>26000</v>
      </c>
      <c r="V24" s="16">
        <f>RANK(Q24,$Q$7:$Q$75,1)</f>
        <v>57</v>
      </c>
      <c r="W24" s="10">
        <f>IF(N24="s",V24+T24,99999)</f>
        <v>99999</v>
      </c>
      <c r="X24" s="10">
        <f>IF(N24="m",V24+U24,99999)</f>
        <v>26057</v>
      </c>
      <c r="Y24" s="10">
        <f>RANK(W24,$W$7:$W$75,1)</f>
        <v>34</v>
      </c>
      <c r="Z24" s="10">
        <f>RANK(X24,$X$7:$X$75,1)</f>
        <v>26</v>
      </c>
      <c r="AA24" s="10">
        <f>W24+ROW()*0.000001</f>
        <v>99999.000024</v>
      </c>
      <c r="AB24" s="10">
        <f>X24+ROW()*0.000001</f>
        <v>26057.000024</v>
      </c>
      <c r="AC24" s="10">
        <f>RANK(AA24,$AA$7:$AA$75,1)</f>
        <v>45</v>
      </c>
      <c r="AD24" s="10">
        <f>RANK(AB24,$AB$7:$AB$75,1)</f>
        <v>26</v>
      </c>
      <c r="AE24" s="10">
        <f>IF(OR(O24="d",O24="x"),999999,W24+ROW()*0.000001)</f>
        <v>99999.000024</v>
      </c>
      <c r="AF24" s="10">
        <f>IF(OR(O24="m",O24="x"),999999,X24+ROW()*0.000001)</f>
        <v>26057.000024</v>
      </c>
      <c r="AG24" s="10">
        <f>RANK(AE24,$AE$7:$AE$75,1)</f>
        <v>45</v>
      </c>
      <c r="AH24" s="10">
        <f>RANK(AF24,$AF$7:$AF$75,1)</f>
        <v>26</v>
      </c>
      <c r="AI24" s="5">
        <v>6</v>
      </c>
      <c r="AJ24" s="5">
        <f>VLOOKUP($AI24,$D$7:$N$75,AJ$7-1,0)</f>
        <v>6</v>
      </c>
      <c r="AK24" s="5" t="str">
        <f>VLOOKUP($AI24,$D$7:$N$75,AK$7-1,0)</f>
        <v>Vrtalová Marcela</v>
      </c>
      <c r="AL24" s="17" t="str">
        <f>VLOOKUP($AI24,$D$7:$N$75,AL$7-1,0)</f>
        <v>Hvězdoňovice</v>
      </c>
      <c r="AM24" s="18">
        <f>VLOOKUP($AI24,$D$7:$N$75,AM$7-1,0)</f>
        <v>17.3</v>
      </c>
      <c r="AN24" s="18">
        <f>VLOOKUP($AI24,$D$7:$N$75,AN$7-1,0)</f>
        <v>17.3</v>
      </c>
    </row>
    <row r="25" spans="1:40" s="5" customFormat="1" ht="18" customHeight="1">
      <c r="A25" s="5">
        <f>IF(N25="s",AC25,999)</f>
        <v>999</v>
      </c>
      <c r="B25" s="5">
        <f>IF(N25="m",AD25,999)</f>
        <v>15</v>
      </c>
      <c r="C25" s="5">
        <f>IF(N25="s",AG25,999)</f>
        <v>999</v>
      </c>
      <c r="D25" s="5">
        <f>IF(N25="m",AH25,999)</f>
        <v>15</v>
      </c>
      <c r="E25" s="61">
        <f>IF(N25="s",Y25,IF(N25="m",Z25,999))</f>
        <v>15</v>
      </c>
      <c r="F25" s="26">
        <v>19</v>
      </c>
      <c r="G25" s="78">
        <v>24082</v>
      </c>
      <c r="H25" s="83" t="s">
        <v>71</v>
      </c>
      <c r="I25" s="78">
        <v>2001</v>
      </c>
      <c r="J25" s="68" t="s">
        <v>72</v>
      </c>
      <c r="K25" s="29">
        <v>19.52</v>
      </c>
      <c r="L25" s="30">
        <v>24.16</v>
      </c>
      <c r="M25" s="30">
        <f>IF(AND(K25="NP",L25="NP"),"NP",IF(L25="NP",K25,IF(AND(K25="NP",L25=""),"NP",IF(K25="NP",L25,MIN(K25:L25)))))</f>
        <v>19.52</v>
      </c>
      <c r="N25" s="32" t="str">
        <f>IF(I25="","",IF(I25&gt;2002,"s","m"))</f>
        <v>m</v>
      </c>
      <c r="O25" s="9"/>
      <c r="P25" s="15">
        <f>IF(M25=0,9999,IF(M25="NP",999,M25))</f>
        <v>19.52</v>
      </c>
      <c r="Q25" s="15">
        <f>IF(M25=0,9999,IF(M25="NP",999,IF(OR(K25="NP",L25="NP"),MIN(K25:L25)+500,K25+L25)))</f>
        <v>43.68</v>
      </c>
      <c r="R25" s="15">
        <f>IF(N25="s",P25,9999)</f>
        <v>9999</v>
      </c>
      <c r="S25" s="15">
        <f>IF(N25="m",P25,9999)</f>
        <v>19.52</v>
      </c>
      <c r="T25" s="16">
        <f>RANK(R25,$R$7:$R$75,1)*1000</f>
        <v>33000</v>
      </c>
      <c r="U25" s="16">
        <f>RANK(S25,$S$7:$S$75,1)*1000</f>
        <v>15000</v>
      </c>
      <c r="V25" s="16">
        <f>RANK(Q25,$Q$7:$Q$75,1)</f>
        <v>33</v>
      </c>
      <c r="W25" s="10">
        <f>IF(N25="s",V25+T25,99999)</f>
        <v>99999</v>
      </c>
      <c r="X25" s="10">
        <f>IF(N25="m",V25+U25,99999)</f>
        <v>15033</v>
      </c>
      <c r="Y25" s="10">
        <f>RANK(W25,$W$7:$W$75,1)</f>
        <v>34</v>
      </c>
      <c r="Z25" s="10">
        <f>RANK(X25,$X$7:$X$75,1)</f>
        <v>15</v>
      </c>
      <c r="AA25" s="10">
        <f>W25+ROW()*0.000001</f>
        <v>99999.000025</v>
      </c>
      <c r="AB25" s="10">
        <f>X25+ROW()*0.000001</f>
        <v>15033.000025</v>
      </c>
      <c r="AC25" s="10">
        <f>RANK(AA25,$AA$7:$AA$75,1)</f>
        <v>46</v>
      </c>
      <c r="AD25" s="10">
        <f>RANK(AB25,$AB$7:$AB$75,1)</f>
        <v>15</v>
      </c>
      <c r="AE25" s="10">
        <f>IF(OR(O25="d",O25="x"),999999,W25+ROW()*0.000001)</f>
        <v>99999.000025</v>
      </c>
      <c r="AF25" s="10">
        <f>IF(OR(O25="m",O25="x"),999999,X25+ROW()*0.000001)</f>
        <v>15033.000025</v>
      </c>
      <c r="AG25" s="10">
        <f>RANK(AE25,$AE$7:$AE$75,1)</f>
        <v>46</v>
      </c>
      <c r="AH25" s="10">
        <f>RANK(AF25,$AF$7:$AF$75,1)</f>
        <v>15</v>
      </c>
      <c r="AI25" s="5">
        <v>7</v>
      </c>
      <c r="AJ25" s="5">
        <f>VLOOKUP($AI25,$D$7:$N$75,AJ$7-1,0)</f>
        <v>7</v>
      </c>
      <c r="AK25" s="5" t="str">
        <f>VLOOKUP($AI25,$D$7:$N$75,AK$7-1,0)</f>
        <v>Adamcová Petra</v>
      </c>
      <c r="AL25" s="17" t="str">
        <f>VLOOKUP($AI25,$D$7:$N$75,AL$7-1,0)</f>
        <v>Sobíňov</v>
      </c>
      <c r="AM25" s="18">
        <f>VLOOKUP($AI25,$D$7:$N$75,AM$7-1,0)</f>
        <v>17.43</v>
      </c>
      <c r="AN25" s="18">
        <f>VLOOKUP($AI25,$D$7:$N$75,AN$7-1,0)</f>
        <v>17.43</v>
      </c>
    </row>
    <row r="26" spans="1:40" s="5" customFormat="1" ht="18" customHeight="1">
      <c r="A26" s="5">
        <f>IF(N26="s",AC26,999)</f>
        <v>999</v>
      </c>
      <c r="B26" s="5">
        <f>IF(N26="m",AD26,999)</f>
        <v>29</v>
      </c>
      <c r="C26" s="5">
        <f>IF(N26="s",AG26,999)</f>
        <v>999</v>
      </c>
      <c r="D26" s="5">
        <f>IF(N26="m",AH26,999)</f>
        <v>29</v>
      </c>
      <c r="E26" s="62">
        <f>IF(N26="s",Y26,IF(N26="m",Z26,999))</f>
        <v>27</v>
      </c>
      <c r="F26" s="42">
        <v>20</v>
      </c>
      <c r="G26" s="79">
        <v>21622</v>
      </c>
      <c r="H26" s="84" t="s">
        <v>73</v>
      </c>
      <c r="I26" s="79">
        <v>2000</v>
      </c>
      <c r="J26" s="69" t="s">
        <v>56</v>
      </c>
      <c r="K26" s="47" t="s">
        <v>151</v>
      </c>
      <c r="L26" s="45" t="s">
        <v>151</v>
      </c>
      <c r="M26" s="45">
        <f>IF(AND(K26="NP",L26="NP"),"NP",IF(L26="NP",K26,IF(AND(K26="NP",L26=""),"NP",IF(K26="NP",L26,MIN(K26:L26)))))</f>
        <v>0</v>
      </c>
      <c r="N26" s="48" t="str">
        <f>IF(I26="","",IF(I26&gt;2002,"s","m"))</f>
        <v>m</v>
      </c>
      <c r="O26" s="9"/>
      <c r="P26" s="15">
        <f>IF(M26=0,9999,IF(M26="NP",999,M26))</f>
        <v>9999</v>
      </c>
      <c r="Q26" s="15">
        <f>IF(M26=0,9999,IF(M26="NP",999,IF(OR(K26="NP",L26="NP"),MIN(K26:L26)+500,K26+L26)))</f>
        <v>9999</v>
      </c>
      <c r="R26" s="15">
        <f>IF(N26="s",P26,9999)</f>
        <v>9999</v>
      </c>
      <c r="S26" s="15">
        <f>IF(N26="m",P26,9999)</f>
        <v>9999</v>
      </c>
      <c r="T26" s="16">
        <f>RANK(R26,$R$7:$R$75,1)*1000</f>
        <v>33000</v>
      </c>
      <c r="U26" s="16">
        <f>RANK(S26,$S$7:$S$75,1)*1000</f>
        <v>27000</v>
      </c>
      <c r="V26" s="16">
        <f>RANK(Q26,$Q$7:$Q$75,1)</f>
        <v>59</v>
      </c>
      <c r="W26" s="10">
        <f>IF(N26="s",V26+T26,99999)</f>
        <v>99999</v>
      </c>
      <c r="X26" s="10">
        <f>IF(N26="m",V26+U26,99999)</f>
        <v>27059</v>
      </c>
      <c r="Y26" s="10">
        <f>RANK(W26,$W$7:$W$75,1)</f>
        <v>34</v>
      </c>
      <c r="Z26" s="10">
        <f>RANK(X26,$X$7:$X$75,1)</f>
        <v>27</v>
      </c>
      <c r="AA26" s="10">
        <f>W26+ROW()*0.000001</f>
        <v>99999.000026</v>
      </c>
      <c r="AB26" s="10">
        <f>X26+ROW()*0.000001</f>
        <v>27059.000026</v>
      </c>
      <c r="AC26" s="10">
        <f>RANK(AA26,$AA$7:$AA$75,1)</f>
        <v>47</v>
      </c>
      <c r="AD26" s="10">
        <f>RANK(AB26,$AB$7:$AB$75,1)</f>
        <v>29</v>
      </c>
      <c r="AE26" s="10">
        <f>IF(OR(O26="d",O26="x"),999999,W26+ROW()*0.000001)</f>
        <v>99999.000026</v>
      </c>
      <c r="AF26" s="10">
        <f>IF(OR(O26="m",O26="x"),999999,X26+ROW()*0.000001)</f>
        <v>27059.000026</v>
      </c>
      <c r="AG26" s="10">
        <f>RANK(AE26,$AE$7:$AE$75,1)</f>
        <v>47</v>
      </c>
      <c r="AH26" s="10">
        <f>RANK(AF26,$AF$7:$AF$75,1)</f>
        <v>29</v>
      </c>
      <c r="AI26" s="5">
        <v>8</v>
      </c>
      <c r="AJ26" s="5">
        <f>VLOOKUP($AI26,$D$7:$N$75,AJ$7-1,0)</f>
        <v>8</v>
      </c>
      <c r="AK26" s="5" t="str">
        <f>VLOOKUP($AI26,$D$7:$N$75,AK$7-1,0)</f>
        <v>Červeňová Radka</v>
      </c>
      <c r="AL26" s="17" t="str">
        <f>VLOOKUP($AI26,$D$7:$N$75,AL$7-1,0)</f>
        <v>Spišská Teplica</v>
      </c>
      <c r="AM26" s="18">
        <f>VLOOKUP($AI26,$D$7:$N$75,AM$7-1,0)</f>
        <v>17.76</v>
      </c>
      <c r="AN26" s="18">
        <f>VLOOKUP($AI26,$D$7:$N$75,AN$7-1,0)</f>
        <v>17.76</v>
      </c>
    </row>
    <row r="27" spans="1:40" s="5" customFormat="1" ht="18" customHeight="1" thickBot="1">
      <c r="A27" s="5">
        <f>IF(N27="s",AC27,999)</f>
        <v>19</v>
      </c>
      <c r="B27" s="5">
        <f>IF(N27="m",AD27,999)</f>
        <v>999</v>
      </c>
      <c r="C27" s="5">
        <f>IF(N27="s",AG27,999)</f>
        <v>19</v>
      </c>
      <c r="D27" s="5">
        <f>IF(N27="m",AH27,999)</f>
        <v>999</v>
      </c>
      <c r="E27" s="63">
        <f>IF(N27="s",Y27,IF(N27="m",Z27,999))</f>
        <v>19</v>
      </c>
      <c r="F27" s="34">
        <v>21</v>
      </c>
      <c r="G27" s="80">
        <v>19712</v>
      </c>
      <c r="H27" s="85" t="s">
        <v>74</v>
      </c>
      <c r="I27" s="80">
        <v>2004</v>
      </c>
      <c r="J27" s="70" t="s">
        <v>75</v>
      </c>
      <c r="K27" s="37">
        <v>21.48</v>
      </c>
      <c r="L27" s="38">
        <v>20.69</v>
      </c>
      <c r="M27" s="38">
        <f>IF(AND(K27="NP",L27="NP"),"NP",IF(L27="NP",K27,IF(AND(K27="NP",L27=""),"NP",IF(K27="NP",L27,MIN(K27:L27)))))</f>
        <v>20.69</v>
      </c>
      <c r="N27" s="40" t="str">
        <f>IF(I27="","",IF(I27&gt;2002,"s","m"))</f>
        <v>s</v>
      </c>
      <c r="O27" s="9"/>
      <c r="P27" s="15">
        <f>IF(M27=0,9999,IF(M27="NP",999,M27))</f>
        <v>20.69</v>
      </c>
      <c r="Q27" s="15">
        <f>IF(M27=0,9999,IF(M27="NP",999,IF(OR(K27="NP",L27="NP"),MIN(K27:L27)+500,K27+L27)))</f>
        <v>42.17</v>
      </c>
      <c r="R27" s="15">
        <f>IF(N27="s",P27,9999)</f>
        <v>20.69</v>
      </c>
      <c r="S27" s="15">
        <f>IF(N27="m",P27,9999)</f>
        <v>9999</v>
      </c>
      <c r="T27" s="16">
        <f>RANK(R27,$R$7:$R$75,1)*1000</f>
        <v>19000</v>
      </c>
      <c r="U27" s="16">
        <f>RANK(S27,$S$7:$S$75,1)*1000</f>
        <v>27000</v>
      </c>
      <c r="V27" s="16">
        <f>RANK(Q27,$Q$7:$Q$75,1)</f>
        <v>27</v>
      </c>
      <c r="W27" s="10">
        <f>IF(N27="s",V27+T27,99999)</f>
        <v>19027</v>
      </c>
      <c r="X27" s="10">
        <f>IF(N27="m",V27+U27,99999)</f>
        <v>99999</v>
      </c>
      <c r="Y27" s="10">
        <f>RANK(W27,$W$7:$W$75,1)</f>
        <v>19</v>
      </c>
      <c r="Z27" s="10">
        <f>RANK(X27,$X$7:$X$75,1)</f>
        <v>32</v>
      </c>
      <c r="AA27" s="10">
        <f>W27+ROW()*0.000001</f>
        <v>19027.000027</v>
      </c>
      <c r="AB27" s="10">
        <f>X27+ROW()*0.000001</f>
        <v>99999.000027</v>
      </c>
      <c r="AC27" s="10">
        <f>RANK(AA27,$AA$7:$AA$75,1)</f>
        <v>19</v>
      </c>
      <c r="AD27" s="10">
        <f>RANK(AB27,$AB$7:$AB$75,1)</f>
        <v>38</v>
      </c>
      <c r="AE27" s="10">
        <f>IF(OR(O27="d",O27="x"),999999,W27+ROW()*0.000001)</f>
        <v>19027.000027</v>
      </c>
      <c r="AF27" s="10">
        <f>IF(OR(O27="m",O27="x"),999999,X27+ROW()*0.000001)</f>
        <v>99999.000027</v>
      </c>
      <c r="AG27" s="10">
        <f>RANK(AE27,$AE$7:$AE$75,1)</f>
        <v>19</v>
      </c>
      <c r="AH27" s="10">
        <f>RANK(AF27,$AF$7:$AF$75,1)</f>
        <v>38</v>
      </c>
      <c r="AI27" s="5">
        <v>9</v>
      </c>
      <c r="AJ27" s="5">
        <f>VLOOKUP($AI27,$D$7:$N$75,AJ$7-1,0)</f>
        <v>9</v>
      </c>
      <c r="AK27" s="5" t="str">
        <f>VLOOKUP($AI27,$D$7:$N$75,AK$7-1,0)</f>
        <v>Tůmová Lucie</v>
      </c>
      <c r="AL27" s="17" t="str">
        <f>VLOOKUP($AI27,$D$7:$N$75,AL$7-1,0)</f>
        <v>Malechov</v>
      </c>
      <c r="AM27" s="17">
        <f>VLOOKUP($AI27,$D$7:$N$75,AM$7-1,0)</f>
        <v>17.91</v>
      </c>
      <c r="AN27" s="18">
        <f>VLOOKUP($AI27,$D$7:$N$75,AN$7-1,0)</f>
        <v>17.91</v>
      </c>
    </row>
    <row r="28" spans="1:40" s="5" customFormat="1" ht="18" customHeight="1">
      <c r="A28" s="5">
        <f>IF(N28="s",AC28,999)</f>
        <v>8</v>
      </c>
      <c r="B28" s="5">
        <f>IF(N28="m",AD28,999)</f>
        <v>999</v>
      </c>
      <c r="C28" s="5">
        <f>IF(N28="s",AG28,999)</f>
        <v>8</v>
      </c>
      <c r="D28" s="5">
        <f>IF(N28="m",AH28,999)</f>
        <v>999</v>
      </c>
      <c r="E28" s="93">
        <f>IF(N28="s",Y28,IF(N28="m",Z28,999))</f>
        <v>8</v>
      </c>
      <c r="F28" s="94">
        <v>22</v>
      </c>
      <c r="G28" s="95">
        <v>19942</v>
      </c>
      <c r="H28" s="96" t="s">
        <v>76</v>
      </c>
      <c r="I28" s="95">
        <v>2003</v>
      </c>
      <c r="J28" s="97" t="s">
        <v>77</v>
      </c>
      <c r="K28" s="98">
        <v>18.11</v>
      </c>
      <c r="L28" s="99">
        <v>18.21</v>
      </c>
      <c r="M28" s="100">
        <f>IF(AND(K28="NP",L28="NP"),"NP",IF(L28="NP",K28,IF(AND(K28="NP",L28=""),"NP",IF(K28="NP",L28,MIN(K28:L28)))))</f>
        <v>18.11</v>
      </c>
      <c r="N28" s="101" t="str">
        <f>IF(I28="","",IF(I28&gt;2002,"s","m"))</f>
        <v>s</v>
      </c>
      <c r="O28" s="9"/>
      <c r="P28" s="15">
        <f>IF(M28=0,9999,IF(M28="NP",999,M28))</f>
        <v>18.11</v>
      </c>
      <c r="Q28" s="15">
        <f>IF(M28=0,9999,IF(M28="NP",999,IF(OR(K28="NP",L28="NP"),MIN(K28:L28)+500,K28+L28)))</f>
        <v>36.32</v>
      </c>
      <c r="R28" s="15">
        <f>IF(N28="s",P28,9999)</f>
        <v>18.11</v>
      </c>
      <c r="S28" s="15">
        <f>IF(N28="m",P28,9999)</f>
        <v>9999</v>
      </c>
      <c r="T28" s="16">
        <f>RANK(R28,$R$7:$R$75,1)*1000</f>
        <v>8000</v>
      </c>
      <c r="U28" s="16">
        <f>RANK(S28,$S$7:$S$75,1)*1000</f>
        <v>27000</v>
      </c>
      <c r="V28" s="16">
        <f>RANK(Q28,$Q$7:$Q$75,1)</f>
        <v>9</v>
      </c>
      <c r="W28" s="10">
        <f>IF(N28="s",V28+T28,99999)</f>
        <v>8009</v>
      </c>
      <c r="X28" s="10">
        <f>IF(N28="m",V28+U28,99999)</f>
        <v>99999</v>
      </c>
      <c r="Y28" s="10">
        <f>RANK(W28,$W$7:$W$75,1)</f>
        <v>8</v>
      </c>
      <c r="Z28" s="10">
        <f>RANK(X28,$X$7:$X$75,1)</f>
        <v>32</v>
      </c>
      <c r="AA28" s="10">
        <f>W28+ROW()*0.000001</f>
        <v>8009.000028</v>
      </c>
      <c r="AB28" s="10">
        <f>X28+ROW()*0.000001</f>
        <v>99999.000028</v>
      </c>
      <c r="AC28" s="10">
        <f>RANK(AA28,$AA$7:$AA$75,1)</f>
        <v>8</v>
      </c>
      <c r="AD28" s="10">
        <f>RANK(AB28,$AB$7:$AB$75,1)</f>
        <v>39</v>
      </c>
      <c r="AE28" s="10">
        <f>IF(OR(O28="d",O28="x"),999999,W28+ROW()*0.000001)</f>
        <v>8009.000028</v>
      </c>
      <c r="AF28" s="10">
        <f>IF(OR(O28="m",O28="x"),999999,X28+ROW()*0.000001)</f>
        <v>99999.000028</v>
      </c>
      <c r="AG28" s="10">
        <f>RANK(AE28,$AE$7:$AE$75,1)</f>
        <v>8</v>
      </c>
      <c r="AH28" s="10">
        <f>RANK(AF28,$AF$7:$AF$75,1)</f>
        <v>39</v>
      </c>
      <c r="AI28" s="5">
        <v>10</v>
      </c>
      <c r="AJ28" s="5">
        <f>VLOOKUP($AI28,$D$7:$N$75,AJ$7-1,0)</f>
        <v>10</v>
      </c>
      <c r="AK28" s="5" t="str">
        <f>VLOOKUP($AI28,$D$7:$N$75,AK$7-1,0)</f>
        <v>Haufová Zuzana</v>
      </c>
      <c r="AL28" s="17" t="str">
        <f>VLOOKUP($AI28,$D$7:$N$75,AL$7-1,0)</f>
        <v>Lukavice UO</v>
      </c>
      <c r="AM28" s="17">
        <f>VLOOKUP($AI28,$D$7:$N$75,AM$7-1,0)</f>
        <v>18.21</v>
      </c>
      <c r="AN28" s="18">
        <f>VLOOKUP($AI28,$D$7:$N$75,AN$7-1,0)</f>
        <v>18.21</v>
      </c>
    </row>
    <row r="29" spans="1:34" s="5" customFormat="1" ht="18" customHeight="1">
      <c r="A29" s="5">
        <f>IF(N29="s",AC29,999)</f>
        <v>999</v>
      </c>
      <c r="B29" s="5">
        <f>IF(N29="m",AD29,999)</f>
        <v>30</v>
      </c>
      <c r="C29" s="5">
        <f>IF(N29="s",AG29,999)</f>
        <v>999</v>
      </c>
      <c r="D29" s="5">
        <f>IF(N29="m",AH29,999)</f>
        <v>30</v>
      </c>
      <c r="E29" s="102">
        <f>IF(N29="s",Y29,IF(N29="m",Z29,999))</f>
        <v>27</v>
      </c>
      <c r="F29" s="103">
        <v>23</v>
      </c>
      <c r="G29" s="104">
        <v>41812</v>
      </c>
      <c r="H29" s="105" t="s">
        <v>78</v>
      </c>
      <c r="I29" s="104">
        <v>2001</v>
      </c>
      <c r="J29" s="106" t="s">
        <v>79</v>
      </c>
      <c r="K29" s="107" t="s">
        <v>151</v>
      </c>
      <c r="L29" s="108" t="s">
        <v>151</v>
      </c>
      <c r="M29" s="109">
        <f>IF(AND(K29="NP",L29="NP"),"NP",IF(L29="NP",K29,IF(AND(K29="NP",L29=""),"NP",IF(K29="NP",L29,MIN(K29:L29)))))</f>
        <v>0</v>
      </c>
      <c r="N29" s="110" t="str">
        <f>IF(I29="","",IF(I29&gt;2002,"s","m"))</f>
        <v>m</v>
      </c>
      <c r="O29" s="9"/>
      <c r="P29" s="15">
        <f>IF(M29=0,9999,IF(M29="NP",999,M29))</f>
        <v>9999</v>
      </c>
      <c r="Q29" s="15">
        <f>IF(M29=0,9999,IF(M29="NP",999,IF(OR(K29="NP",L29="NP"),MIN(K29:L29)+500,K29+L29)))</f>
        <v>9999</v>
      </c>
      <c r="R29" s="15">
        <f>IF(N29="s",P29,9999)</f>
        <v>9999</v>
      </c>
      <c r="S29" s="15">
        <f>IF(N29="m",P29,9999)</f>
        <v>9999</v>
      </c>
      <c r="T29" s="16">
        <f>RANK(R29,$R$7:$R$75,1)*1000</f>
        <v>33000</v>
      </c>
      <c r="U29" s="16">
        <f>RANK(S29,$S$7:$S$75,1)*1000</f>
        <v>27000</v>
      </c>
      <c r="V29" s="16">
        <f>RANK(Q29,$Q$7:$Q$75,1)</f>
        <v>59</v>
      </c>
      <c r="W29" s="10">
        <f>IF(N29="s",V29+T29,99999)</f>
        <v>99999</v>
      </c>
      <c r="X29" s="10">
        <f>IF(N29="m",V29+U29,99999)</f>
        <v>27059</v>
      </c>
      <c r="Y29" s="10">
        <f>RANK(W29,$W$7:$W$75,1)</f>
        <v>34</v>
      </c>
      <c r="Z29" s="10">
        <f>RANK(X29,$X$7:$X$75,1)</f>
        <v>27</v>
      </c>
      <c r="AA29" s="10">
        <f>W29+ROW()*0.000001</f>
        <v>99999.000029</v>
      </c>
      <c r="AB29" s="10">
        <f>X29+ROW()*0.000001</f>
        <v>27059.000029</v>
      </c>
      <c r="AC29" s="10">
        <f>RANK(AA29,$AA$7:$AA$75,1)</f>
        <v>48</v>
      </c>
      <c r="AD29" s="10">
        <f>RANK(AB29,$AB$7:$AB$75,1)</f>
        <v>30</v>
      </c>
      <c r="AE29" s="10">
        <f>IF(OR(O29="d",O29="x"),999999,W29+ROW()*0.000001)</f>
        <v>99999.000029</v>
      </c>
      <c r="AF29" s="10">
        <f>IF(OR(O29="m",O29="x"),999999,X29+ROW()*0.000001)</f>
        <v>27059.000029</v>
      </c>
      <c r="AG29" s="10">
        <f>RANK(AE29,$AE$7:$AE$75,1)</f>
        <v>48</v>
      </c>
      <c r="AH29" s="10">
        <f>RANK(AF29,$AF$7:$AF$75,1)</f>
        <v>30</v>
      </c>
    </row>
    <row r="30" spans="1:34" s="5" customFormat="1" ht="18" customHeight="1" thickBot="1">
      <c r="A30" s="5">
        <f>IF(N30="s",AC30,999)</f>
        <v>28</v>
      </c>
      <c r="B30" s="5">
        <f>IF(N30="m",AD30,999)</f>
        <v>999</v>
      </c>
      <c r="C30" s="5">
        <f>IF(N30="s",AG30,999)</f>
        <v>28</v>
      </c>
      <c r="D30" s="5">
        <f>IF(N30="m",AH30,999)</f>
        <v>999</v>
      </c>
      <c r="E30" s="111">
        <f>IF(N30="s",Y30,IF(N30="m",Z30,999))</f>
        <v>28</v>
      </c>
      <c r="F30" s="112">
        <v>24</v>
      </c>
      <c r="G30" s="113">
        <v>63182</v>
      </c>
      <c r="H30" s="114" t="s">
        <v>80</v>
      </c>
      <c r="I30" s="113">
        <v>2003</v>
      </c>
      <c r="J30" s="115" t="s">
        <v>81</v>
      </c>
      <c r="K30" s="116">
        <v>26.95</v>
      </c>
      <c r="L30" s="117">
        <v>24.76</v>
      </c>
      <c r="M30" s="118">
        <f>IF(AND(K30="NP",L30="NP"),"NP",IF(L30="NP",K30,IF(AND(K30="NP",L30=""),"NP",IF(K30="NP",L30,MIN(K30:L30)))))</f>
        <v>24.76</v>
      </c>
      <c r="N30" s="119" t="str">
        <f>IF(I30="","",IF(I30&gt;2002,"s","m"))</f>
        <v>s</v>
      </c>
      <c r="O30" s="9"/>
      <c r="P30" s="15">
        <f>IF(M30=0,9999,IF(M30="NP",999,M30))</f>
        <v>24.76</v>
      </c>
      <c r="Q30" s="15">
        <f>IF(M30=0,9999,IF(M30="NP",999,IF(OR(K30="NP",L30="NP"),MIN(K30:L30)+500,K30+L30)))</f>
        <v>51.71</v>
      </c>
      <c r="R30" s="15">
        <f>IF(N30="s",P30,9999)</f>
        <v>24.76</v>
      </c>
      <c r="S30" s="15">
        <f>IF(N30="m",P30,9999)</f>
        <v>9999</v>
      </c>
      <c r="T30" s="16">
        <f>RANK(R30,$R$7:$R$75,1)*1000</f>
        <v>28000</v>
      </c>
      <c r="U30" s="16">
        <f>RANK(S30,$S$7:$S$75,1)*1000</f>
        <v>27000</v>
      </c>
      <c r="V30" s="16">
        <f>RANK(Q30,$Q$7:$Q$75,1)</f>
        <v>41</v>
      </c>
      <c r="W30" s="10">
        <f>IF(N30="s",V30+T30,99999)</f>
        <v>28041</v>
      </c>
      <c r="X30" s="10">
        <f>IF(N30="m",V30+U30,99999)</f>
        <v>99999</v>
      </c>
      <c r="Y30" s="10">
        <f>RANK(W30,$W$7:$W$75,1)</f>
        <v>28</v>
      </c>
      <c r="Z30" s="10">
        <f>RANK(X30,$X$7:$X$75,1)</f>
        <v>32</v>
      </c>
      <c r="AA30" s="10">
        <f>W30+ROW()*0.000001</f>
        <v>28041.00003</v>
      </c>
      <c r="AB30" s="10">
        <f>X30+ROW()*0.000001</f>
        <v>99999.00003</v>
      </c>
      <c r="AC30" s="10">
        <f>RANK(AA30,$AA$7:$AA$75,1)</f>
        <v>28</v>
      </c>
      <c r="AD30" s="10">
        <f>RANK(AB30,$AB$7:$AB$75,1)</f>
        <v>40</v>
      </c>
      <c r="AE30" s="10">
        <f>IF(OR(O30="d",O30="x"),999999,W30+ROW()*0.000001)</f>
        <v>28041.00003</v>
      </c>
      <c r="AF30" s="10">
        <f>IF(OR(O30="m",O30="x"),999999,X30+ROW()*0.000001)</f>
        <v>99999.00003</v>
      </c>
      <c r="AG30" s="10">
        <f>RANK(AE30,$AE$7:$AE$75,1)</f>
        <v>28</v>
      </c>
      <c r="AH30" s="10">
        <f>RANK(AF30,$AF$7:$AF$75,1)</f>
        <v>40</v>
      </c>
    </row>
    <row r="31" spans="1:34" s="5" customFormat="1" ht="18" customHeight="1">
      <c r="A31" s="5">
        <f>IF(N31="s",AC31,999)</f>
        <v>999</v>
      </c>
      <c r="B31" s="5">
        <f>IF(N31="m",AD31,999)</f>
        <v>5</v>
      </c>
      <c r="C31" s="5">
        <f>IF(N31="s",AG31,999)</f>
        <v>999</v>
      </c>
      <c r="D31" s="5">
        <f>IF(N31="m",AH31,999)</f>
        <v>5</v>
      </c>
      <c r="E31" s="25">
        <f>IF(N31="s",Y31,IF(N31="m",Z31,999))</f>
        <v>5</v>
      </c>
      <c r="F31" s="26">
        <v>25</v>
      </c>
      <c r="G31" s="73">
        <v>15622</v>
      </c>
      <c r="H31" s="83" t="s">
        <v>82</v>
      </c>
      <c r="I31" s="73">
        <v>2001</v>
      </c>
      <c r="J31" s="88" t="s">
        <v>40</v>
      </c>
      <c r="K31" s="29">
        <v>17.45</v>
      </c>
      <c r="L31" s="30">
        <v>17.25</v>
      </c>
      <c r="M31" s="31">
        <f>IF(AND(K31="NP",L31="NP"),"NP",IF(L31="NP",K31,IF(AND(K31="NP",L31=""),"NP",IF(K31="NP",L31,MIN(K31:L31)))))</f>
        <v>17.25</v>
      </c>
      <c r="N31" s="32" t="str">
        <f>IF(I31="","",IF(I31&gt;2002,"s","m"))</f>
        <v>m</v>
      </c>
      <c r="O31" s="9"/>
      <c r="P31" s="15">
        <f>IF(M31=0,9999,IF(M31="NP",999,M31))</f>
        <v>17.25</v>
      </c>
      <c r="Q31" s="15">
        <f>IF(M31=0,9999,IF(M31="NP",999,IF(OR(K31="NP",L31="NP"),MIN(K31:L31)+500,K31+L31)))</f>
        <v>34.7</v>
      </c>
      <c r="R31" s="15">
        <f>IF(N31="s",P31,9999)</f>
        <v>9999</v>
      </c>
      <c r="S31" s="15">
        <f>IF(N31="m",P31,9999)</f>
        <v>17.25</v>
      </c>
      <c r="T31" s="16">
        <f>RANK(R31,$R$7:$R$75,1)*1000</f>
        <v>33000</v>
      </c>
      <c r="U31" s="16">
        <f>RANK(S31,$S$7:$S$75,1)*1000</f>
        <v>5000</v>
      </c>
      <c r="V31" s="16">
        <f>RANK(Q31,$Q$7:$Q$75,1)</f>
        <v>3</v>
      </c>
      <c r="W31" s="10">
        <f>IF(N31="s",V31+T31,99999)</f>
        <v>99999</v>
      </c>
      <c r="X31" s="10">
        <f>IF(N31="m",V31+U31,99999)</f>
        <v>5003</v>
      </c>
      <c r="Y31" s="10">
        <f>RANK(W31,$W$7:$W$75,1)</f>
        <v>34</v>
      </c>
      <c r="Z31" s="10">
        <f>RANK(X31,$X$7:$X$75,1)</f>
        <v>5</v>
      </c>
      <c r="AA31" s="10">
        <f>W31+ROW()*0.000001</f>
        <v>99999.000031</v>
      </c>
      <c r="AB31" s="10">
        <f>X31+ROW()*0.000001</f>
        <v>5003.000031</v>
      </c>
      <c r="AC31" s="10">
        <f>RANK(AA31,$AA$7:$AA$75,1)</f>
        <v>49</v>
      </c>
      <c r="AD31" s="10">
        <f>RANK(AB31,$AB$7:$AB$75,1)</f>
        <v>5</v>
      </c>
      <c r="AE31" s="10">
        <f>IF(OR(O31="d",O31="x"),999999,W31+ROW()*0.000001)</f>
        <v>99999.000031</v>
      </c>
      <c r="AF31" s="10">
        <f>IF(OR(O31="m",O31="x"),999999,X31+ROW()*0.000001)</f>
        <v>5003.000031</v>
      </c>
      <c r="AG31" s="10">
        <f>RANK(AE31,$AE$7:$AE$75,1)</f>
        <v>49</v>
      </c>
      <c r="AH31" s="10">
        <f>RANK(AF31,$AF$7:$AF$75,1)</f>
        <v>5</v>
      </c>
    </row>
    <row r="32" spans="1:34" s="5" customFormat="1" ht="18" customHeight="1">
      <c r="A32" s="5">
        <f>IF(N32="s",AC32,999)</f>
        <v>999</v>
      </c>
      <c r="B32" s="5">
        <f>IF(N32="m",AD32,999)</f>
        <v>11</v>
      </c>
      <c r="C32" s="5">
        <f>IF(N32="s",AG32,999)</f>
        <v>999</v>
      </c>
      <c r="D32" s="5">
        <f>IF(N32="m",AH32,999)</f>
        <v>11</v>
      </c>
      <c r="E32" s="41">
        <f>IF(N32="s",Y32,IF(N32="m",Z32,999))</f>
        <v>11</v>
      </c>
      <c r="F32" s="42">
        <v>26</v>
      </c>
      <c r="G32" s="74">
        <v>13842</v>
      </c>
      <c r="H32" s="84" t="s">
        <v>83</v>
      </c>
      <c r="I32" s="74">
        <v>1994</v>
      </c>
      <c r="J32" s="89" t="s">
        <v>66</v>
      </c>
      <c r="K32" s="47">
        <v>18.77</v>
      </c>
      <c r="L32" s="45">
        <v>18.87</v>
      </c>
      <c r="M32" s="46">
        <f>IF(AND(K32="NP",L32="NP"),"NP",IF(L32="NP",K32,IF(AND(K32="NP",L32=""),"NP",IF(K32="NP",L32,MIN(K32:L32)))))</f>
        <v>18.77</v>
      </c>
      <c r="N32" s="48" t="str">
        <f>IF(I32="","",IF(I32&gt;2002,"s","m"))</f>
        <v>m</v>
      </c>
      <c r="O32" s="9"/>
      <c r="P32" s="15">
        <f>IF(M32=0,9999,IF(M32="NP",999,M32))</f>
        <v>18.77</v>
      </c>
      <c r="Q32" s="15">
        <f>IF(M32=0,9999,IF(M32="NP",999,IF(OR(K32="NP",L32="NP"),MIN(K32:L32)+500,K32+L32)))</f>
        <v>37.64</v>
      </c>
      <c r="R32" s="15">
        <f>IF(N32="s",P32,9999)</f>
        <v>9999</v>
      </c>
      <c r="S32" s="15">
        <f>IF(N32="m",P32,9999)</f>
        <v>18.77</v>
      </c>
      <c r="T32" s="16">
        <f>RANK(R32,$R$7:$R$75,1)*1000</f>
        <v>33000</v>
      </c>
      <c r="U32" s="16">
        <f>RANK(S32,$S$7:$S$75,1)*1000</f>
        <v>11000</v>
      </c>
      <c r="V32" s="16">
        <f>RANK(Q32,$Q$7:$Q$75,1)</f>
        <v>12</v>
      </c>
      <c r="W32" s="10">
        <f>IF(N32="s",V32+T32,99999)</f>
        <v>99999</v>
      </c>
      <c r="X32" s="10">
        <f>IF(N32="m",V32+U32,99999)</f>
        <v>11012</v>
      </c>
      <c r="Y32" s="10">
        <f>RANK(W32,$W$7:$W$75,1)</f>
        <v>34</v>
      </c>
      <c r="Z32" s="10">
        <f>RANK(X32,$X$7:$X$75,1)</f>
        <v>11</v>
      </c>
      <c r="AA32" s="10">
        <f>W32+ROW()*0.000001</f>
        <v>99999.000032</v>
      </c>
      <c r="AB32" s="10">
        <f>X32+ROW()*0.000001</f>
        <v>11012.000032</v>
      </c>
      <c r="AC32" s="10">
        <f>RANK(AA32,$AA$7:$AA$75,1)</f>
        <v>50</v>
      </c>
      <c r="AD32" s="10">
        <f>RANK(AB32,$AB$7:$AB$75,1)</f>
        <v>11</v>
      </c>
      <c r="AE32" s="10">
        <f>IF(OR(O32="d",O32="x"),999999,W32+ROW()*0.000001)</f>
        <v>99999.000032</v>
      </c>
      <c r="AF32" s="10">
        <f>IF(OR(O32="m",O32="x"),999999,X32+ROW()*0.000001)</f>
        <v>11012.000032</v>
      </c>
      <c r="AG32" s="10">
        <f>RANK(AE32,$AE$7:$AE$75,1)</f>
        <v>50</v>
      </c>
      <c r="AH32" s="10">
        <f>RANK(AF32,$AF$7:$AF$75,1)</f>
        <v>11</v>
      </c>
    </row>
    <row r="33" spans="1:34" s="5" customFormat="1" ht="18" customHeight="1" thickBot="1">
      <c r="A33" s="5">
        <f>IF(N33="s",AC33,999)</f>
        <v>16</v>
      </c>
      <c r="B33" s="5">
        <f>IF(N33="m",AD33,999)</f>
        <v>999</v>
      </c>
      <c r="C33" s="5">
        <f>IF(N33="s",AG33,999)</f>
        <v>16</v>
      </c>
      <c r="D33" s="5">
        <f>IF(N33="m",AH33,999)</f>
        <v>999</v>
      </c>
      <c r="E33" s="33">
        <f>IF(N33="s",Y33,IF(N33="m",Z33,999))</f>
        <v>16</v>
      </c>
      <c r="F33" s="34">
        <v>27</v>
      </c>
      <c r="G33" s="75">
        <v>14892</v>
      </c>
      <c r="H33" s="85" t="s">
        <v>84</v>
      </c>
      <c r="I33" s="75">
        <v>2003</v>
      </c>
      <c r="J33" s="90" t="s">
        <v>85</v>
      </c>
      <c r="K33" s="37">
        <v>19.51</v>
      </c>
      <c r="L33" s="38">
        <v>21.13</v>
      </c>
      <c r="M33" s="39">
        <f>IF(AND(K33="NP",L33="NP"),"NP",IF(L33="NP",K33,IF(AND(K33="NP",L33=""),"NP",IF(K33="NP",L33,MIN(K33:L33)))))</f>
        <v>19.51</v>
      </c>
      <c r="N33" s="40" t="str">
        <f>IF(I33="","",IF(I33&gt;2002,"s","m"))</f>
        <v>s</v>
      </c>
      <c r="O33" s="9"/>
      <c r="P33" s="15">
        <f>IF(M33=0,9999,IF(M33="NP",999,M33))</f>
        <v>19.51</v>
      </c>
      <c r="Q33" s="15">
        <f>IF(M33=0,9999,IF(M33="NP",999,IF(OR(K33="NP",L33="NP"),MIN(K33:L33)+500,K33+L33)))</f>
        <v>40.64</v>
      </c>
      <c r="R33" s="15">
        <f>IF(N33="s",P33,9999)</f>
        <v>19.51</v>
      </c>
      <c r="S33" s="15">
        <f>IF(N33="m",P33,9999)</f>
        <v>9999</v>
      </c>
      <c r="T33" s="16">
        <f>RANK(R33,$R$7:$R$75,1)*1000</f>
        <v>16000</v>
      </c>
      <c r="U33" s="16">
        <f>RANK(S33,$S$7:$S$75,1)*1000</f>
        <v>27000</v>
      </c>
      <c r="V33" s="16">
        <f>RANK(Q33,$Q$7:$Q$75,1)</f>
        <v>21</v>
      </c>
      <c r="W33" s="10">
        <f>IF(N33="s",V33+T33,99999)</f>
        <v>16021</v>
      </c>
      <c r="X33" s="10">
        <f>IF(N33="m",V33+U33,99999)</f>
        <v>99999</v>
      </c>
      <c r="Y33" s="10">
        <f>RANK(W33,$W$7:$W$75,1)</f>
        <v>16</v>
      </c>
      <c r="Z33" s="10">
        <f>RANK(X33,$X$7:$X$75,1)</f>
        <v>32</v>
      </c>
      <c r="AA33" s="10">
        <f>W33+ROW()*0.000001</f>
        <v>16021.000033</v>
      </c>
      <c r="AB33" s="10">
        <f>X33+ROW()*0.000001</f>
        <v>99999.000033</v>
      </c>
      <c r="AC33" s="10">
        <f>RANK(AA33,$AA$7:$AA$75,1)</f>
        <v>16</v>
      </c>
      <c r="AD33" s="10">
        <f>RANK(AB33,$AB$7:$AB$75,1)</f>
        <v>41</v>
      </c>
      <c r="AE33" s="10">
        <f>IF(OR(O33="d",O33="x"),999999,W33+ROW()*0.000001)</f>
        <v>16021.000033</v>
      </c>
      <c r="AF33" s="10">
        <f>IF(OR(O33="m",O33="x"),999999,X33+ROW()*0.000001)</f>
        <v>99999.000033</v>
      </c>
      <c r="AG33" s="10">
        <f>RANK(AE33,$AE$7:$AE$75,1)</f>
        <v>16</v>
      </c>
      <c r="AH33" s="10">
        <f>RANK(AF33,$AF$7:$AF$75,1)</f>
        <v>41</v>
      </c>
    </row>
    <row r="34" spans="1:34" s="5" customFormat="1" ht="18" customHeight="1">
      <c r="A34" s="5">
        <f>IF(N34="s",AC34,999)</f>
        <v>30</v>
      </c>
      <c r="B34" s="5">
        <f>IF(N34="m",AD34,999)</f>
        <v>999</v>
      </c>
      <c r="C34" s="5">
        <f>IF(N34="s",AG34,999)</f>
        <v>30</v>
      </c>
      <c r="D34" s="5">
        <f>IF(N34="m",AH34,999)</f>
        <v>999</v>
      </c>
      <c r="E34" s="93">
        <f>IF(N34="s",Y34,IF(N34="m",Z34,999))</f>
        <v>30</v>
      </c>
      <c r="F34" s="94">
        <v>28</v>
      </c>
      <c r="G34" s="95">
        <v>61802</v>
      </c>
      <c r="H34" s="96" t="s">
        <v>86</v>
      </c>
      <c r="I34" s="95">
        <v>2004</v>
      </c>
      <c r="J34" s="97" t="s">
        <v>87</v>
      </c>
      <c r="K34" s="98">
        <v>26.57</v>
      </c>
      <c r="L34" s="99">
        <v>30.04</v>
      </c>
      <c r="M34" s="100">
        <f>IF(AND(K34="NP",L34="NP"),"NP",IF(L34="NP",K34,IF(AND(K34="NP",L34=""),"NP",IF(K34="NP",L34,MIN(K34:L34)))))</f>
        <v>26.57</v>
      </c>
      <c r="N34" s="101" t="str">
        <f>IF(I34="","",IF(I34&gt;2002,"s","m"))</f>
        <v>s</v>
      </c>
      <c r="O34" s="9"/>
      <c r="P34" s="15">
        <f>IF(M34=0,9999,IF(M34="NP",999,M34))</f>
        <v>26.57</v>
      </c>
      <c r="Q34" s="15">
        <f>IF(M34=0,9999,IF(M34="NP",999,IF(OR(K34="NP",L34="NP"),MIN(K34:L34)+500,K34+L34)))</f>
        <v>56.61</v>
      </c>
      <c r="R34" s="15">
        <f>IF(N34="s",P34,9999)</f>
        <v>26.57</v>
      </c>
      <c r="S34" s="15">
        <f>IF(N34="m",P34,9999)</f>
        <v>9999</v>
      </c>
      <c r="T34" s="16">
        <f>RANK(R34,$R$7:$R$75,1)*1000</f>
        <v>30000</v>
      </c>
      <c r="U34" s="16">
        <f>RANK(S34,$S$7:$S$75,1)*1000</f>
        <v>27000</v>
      </c>
      <c r="V34" s="16">
        <f>RANK(Q34,$Q$7:$Q$75,1)</f>
        <v>44</v>
      </c>
      <c r="W34" s="10">
        <f>IF(N34="s",V34+T34,99999)</f>
        <v>30044</v>
      </c>
      <c r="X34" s="10">
        <f>IF(N34="m",V34+U34,99999)</f>
        <v>99999</v>
      </c>
      <c r="Y34" s="10">
        <f>RANK(W34,$W$7:$W$75,1)</f>
        <v>30</v>
      </c>
      <c r="Z34" s="10">
        <f>RANK(X34,$X$7:$X$75,1)</f>
        <v>32</v>
      </c>
      <c r="AA34" s="10">
        <f>W34+ROW()*0.000001</f>
        <v>30044.000034</v>
      </c>
      <c r="AB34" s="10">
        <f>X34+ROW()*0.000001</f>
        <v>99999.000034</v>
      </c>
      <c r="AC34" s="10">
        <f>RANK(AA34,$AA$7:$AA$75,1)</f>
        <v>30</v>
      </c>
      <c r="AD34" s="10">
        <f>RANK(AB34,$AB$7:$AB$75,1)</f>
        <v>42</v>
      </c>
      <c r="AE34" s="10">
        <f>IF(OR(O34="d",O34="x"),999999,W34+ROW()*0.000001)</f>
        <v>30044.000034</v>
      </c>
      <c r="AF34" s="10">
        <f>IF(OR(O34="m",O34="x"),999999,X34+ROW()*0.000001)</f>
        <v>99999.000034</v>
      </c>
      <c r="AG34" s="10">
        <f>RANK(AE34,$AE$7:$AE$75,1)</f>
        <v>30</v>
      </c>
      <c r="AH34" s="10">
        <f>RANK(AF34,$AF$7:$AF$75,1)</f>
        <v>42</v>
      </c>
    </row>
    <row r="35" spans="1:34" s="5" customFormat="1" ht="18" customHeight="1">
      <c r="A35" s="5">
        <f>IF(N35="s",AC35,999)</f>
        <v>20</v>
      </c>
      <c r="B35" s="5">
        <f>IF(N35="m",AD35,999)</f>
        <v>999</v>
      </c>
      <c r="C35" s="5">
        <f>IF(N35="s",AG35,999)</f>
        <v>20</v>
      </c>
      <c r="D35" s="5">
        <f>IF(N35="m",AH35,999)</f>
        <v>999</v>
      </c>
      <c r="E35" s="102">
        <f>IF(N35="s",Y35,IF(N35="m",Z35,999))</f>
        <v>20</v>
      </c>
      <c r="F35" s="103">
        <v>29</v>
      </c>
      <c r="G35" s="104">
        <v>55162</v>
      </c>
      <c r="H35" s="105" t="s">
        <v>88</v>
      </c>
      <c r="I35" s="104">
        <v>2004</v>
      </c>
      <c r="J35" s="106" t="s">
        <v>89</v>
      </c>
      <c r="K35" s="107">
        <v>21.26</v>
      </c>
      <c r="L35" s="108">
        <v>20.82</v>
      </c>
      <c r="M35" s="109">
        <f>IF(AND(K35="NP",L35="NP"),"NP",IF(L35="NP",K35,IF(AND(K35="NP",L35=""),"NP",IF(K35="NP",L35,MIN(K35:L35)))))</f>
        <v>20.82</v>
      </c>
      <c r="N35" s="110" t="str">
        <f>IF(I35="","",IF(I35&gt;2002,"s","m"))</f>
        <v>s</v>
      </c>
      <c r="O35" s="9"/>
      <c r="P35" s="15">
        <f>IF(M35=0,9999,IF(M35="NP",999,M35))</f>
        <v>20.82</v>
      </c>
      <c r="Q35" s="15">
        <f>IF(M35=0,9999,IF(M35="NP",999,IF(OR(K35="NP",L35="NP"),MIN(K35:L35)+500,K35+L35)))</f>
        <v>42.08</v>
      </c>
      <c r="R35" s="15">
        <f>IF(N35="s",P35,9999)</f>
        <v>20.82</v>
      </c>
      <c r="S35" s="15">
        <f>IF(N35="m",P35,9999)</f>
        <v>9999</v>
      </c>
      <c r="T35" s="16">
        <f>RANK(R35,$R$7:$R$75,1)*1000</f>
        <v>20000</v>
      </c>
      <c r="U35" s="16">
        <f>RANK(S35,$S$7:$S$75,1)*1000</f>
        <v>27000</v>
      </c>
      <c r="V35" s="16">
        <f>RANK(Q35,$Q$7:$Q$75,1)</f>
        <v>26</v>
      </c>
      <c r="W35" s="10">
        <f>IF(N35="s",V35+T35,99999)</f>
        <v>20026</v>
      </c>
      <c r="X35" s="10">
        <f>IF(N35="m",V35+U35,99999)</f>
        <v>99999</v>
      </c>
      <c r="Y35" s="10">
        <f>RANK(W35,$W$7:$W$75,1)</f>
        <v>20</v>
      </c>
      <c r="Z35" s="10">
        <f>RANK(X35,$X$7:$X$75,1)</f>
        <v>32</v>
      </c>
      <c r="AA35" s="10">
        <f>W35+ROW()*0.000001</f>
        <v>20026.000035</v>
      </c>
      <c r="AB35" s="10">
        <f>X35+ROW()*0.000001</f>
        <v>99999.000035</v>
      </c>
      <c r="AC35" s="10">
        <f>RANK(AA35,$AA$7:$AA$75,1)</f>
        <v>20</v>
      </c>
      <c r="AD35" s="10">
        <f>RANK(AB35,$AB$7:$AB$75,1)</f>
        <v>43</v>
      </c>
      <c r="AE35" s="10">
        <f>IF(OR(O35="d",O35="x"),999999,W35+ROW()*0.000001)</f>
        <v>20026.000035</v>
      </c>
      <c r="AF35" s="10">
        <f>IF(OR(O35="m",O35="x"),999999,X35+ROW()*0.000001)</f>
        <v>99999.000035</v>
      </c>
      <c r="AG35" s="10">
        <f>RANK(AE35,$AE$7:$AE$75,1)</f>
        <v>20</v>
      </c>
      <c r="AH35" s="10">
        <f>RANK(AF35,$AF$7:$AF$75,1)</f>
        <v>43</v>
      </c>
    </row>
    <row r="36" spans="1:34" s="5" customFormat="1" ht="18" customHeight="1" thickBot="1">
      <c r="A36" s="5">
        <f>IF(N36="s",AC36,999)</f>
        <v>999</v>
      </c>
      <c r="B36" s="5">
        <f>IF(N36="m",AD36,999)</f>
        <v>25</v>
      </c>
      <c r="C36" s="5">
        <f>IF(N36="s",AG36,999)</f>
        <v>999</v>
      </c>
      <c r="D36" s="5">
        <f>IF(N36="m",AH36,999)</f>
        <v>25</v>
      </c>
      <c r="E36" s="111">
        <f>IF(N36="s",Y36,IF(N36="m",Z36,999))</f>
        <v>25</v>
      </c>
      <c r="F36" s="112">
        <v>30</v>
      </c>
      <c r="G36" s="113">
        <v>26382</v>
      </c>
      <c r="H36" s="114" t="s">
        <v>90</v>
      </c>
      <c r="I36" s="113">
        <v>2000</v>
      </c>
      <c r="J36" s="115" t="s">
        <v>56</v>
      </c>
      <c r="K36" s="116">
        <v>25.54</v>
      </c>
      <c r="L36" s="117">
        <v>25.58</v>
      </c>
      <c r="M36" s="118">
        <f>IF(AND(K36="NP",L36="NP"),"NP",IF(L36="NP",K36,IF(AND(K36="NP",L36=""),"NP",IF(K36="NP",L36,MIN(K36:L36)))))</f>
        <v>25.54</v>
      </c>
      <c r="N36" s="119" t="str">
        <f>IF(I36="","",IF(I36&gt;2002,"s","m"))</f>
        <v>m</v>
      </c>
      <c r="O36" s="9"/>
      <c r="P36" s="15">
        <f>IF(M36=0,9999,IF(M36="NP",999,M36))</f>
        <v>25.54</v>
      </c>
      <c r="Q36" s="15">
        <f>IF(M36=0,9999,IF(M36="NP",999,IF(OR(K36="NP",L36="NP"),MIN(K36:L36)+500,K36+L36)))</f>
        <v>51.12</v>
      </c>
      <c r="R36" s="15">
        <f>IF(N36="s",P36,9999)</f>
        <v>9999</v>
      </c>
      <c r="S36" s="15">
        <f>IF(N36="m",P36,9999)</f>
        <v>25.54</v>
      </c>
      <c r="T36" s="16">
        <f>RANK(R36,$R$7:$R$75,1)*1000</f>
        <v>33000</v>
      </c>
      <c r="U36" s="16">
        <f>RANK(S36,$S$7:$S$75,1)*1000</f>
        <v>25000</v>
      </c>
      <c r="V36" s="16">
        <f>RANK(Q36,$Q$7:$Q$75,1)</f>
        <v>40</v>
      </c>
      <c r="W36" s="10">
        <f>IF(N36="s",V36+T36,99999)</f>
        <v>99999</v>
      </c>
      <c r="X36" s="10">
        <f>IF(N36="m",V36+U36,99999)</f>
        <v>25040</v>
      </c>
      <c r="Y36" s="10">
        <f>RANK(W36,$W$7:$W$75,1)</f>
        <v>34</v>
      </c>
      <c r="Z36" s="10">
        <f>RANK(X36,$X$7:$X$75,1)</f>
        <v>25</v>
      </c>
      <c r="AA36" s="10">
        <f>W36+ROW()*0.000001</f>
        <v>99999.000036</v>
      </c>
      <c r="AB36" s="10">
        <f>X36+ROW()*0.000001</f>
        <v>25040.000036</v>
      </c>
      <c r="AC36" s="10">
        <f>RANK(AA36,$AA$7:$AA$75,1)</f>
        <v>51</v>
      </c>
      <c r="AD36" s="10">
        <f>RANK(AB36,$AB$7:$AB$75,1)</f>
        <v>25</v>
      </c>
      <c r="AE36" s="10">
        <f>IF(OR(O36="d",O36="x"),999999,W36+ROW()*0.000001)</f>
        <v>99999.000036</v>
      </c>
      <c r="AF36" s="10">
        <f>IF(OR(O36="m",O36="x"),999999,X36+ROW()*0.000001)</f>
        <v>25040.000036</v>
      </c>
      <c r="AG36" s="10">
        <f>RANK(AE36,$AE$7:$AE$75,1)</f>
        <v>51</v>
      </c>
      <c r="AH36" s="10">
        <f>RANK(AF36,$AF$7:$AF$75,1)</f>
        <v>25</v>
      </c>
    </row>
    <row r="37" spans="1:34" s="5" customFormat="1" ht="18" customHeight="1">
      <c r="A37" s="5">
        <f>IF(N37="s",AC37,999)</f>
        <v>13</v>
      </c>
      <c r="B37" s="5">
        <f>IF(N37="m",AD37,999)</f>
        <v>999</v>
      </c>
      <c r="C37" s="5">
        <f>IF(N37="s",AG37,999)</f>
        <v>13</v>
      </c>
      <c r="D37" s="5">
        <f>IF(N37="m",AH37,999)</f>
        <v>999</v>
      </c>
      <c r="E37" s="61">
        <f>IF(N37="s",Y37,IF(N37="m",Z37,999))</f>
        <v>13</v>
      </c>
      <c r="F37" s="26">
        <v>31</v>
      </c>
      <c r="G37" s="78">
        <v>32082</v>
      </c>
      <c r="H37" s="83" t="s">
        <v>91</v>
      </c>
      <c r="I37" s="78">
        <v>2004</v>
      </c>
      <c r="J37" s="68" t="s">
        <v>92</v>
      </c>
      <c r="K37" s="29">
        <v>19.06</v>
      </c>
      <c r="L37" s="30">
        <v>19.21</v>
      </c>
      <c r="M37" s="30">
        <f>IF(AND(K37="NP",L37="NP"),"NP",IF(L37="NP",K37,IF(AND(K37="NP",L37=""),"NP",IF(K37="NP",L37,MIN(K37:L37)))))</f>
        <v>19.06</v>
      </c>
      <c r="N37" s="32" t="str">
        <f>IF(I37="","",IF(I37&gt;2002,"s","m"))</f>
        <v>s</v>
      </c>
      <c r="O37" s="9"/>
      <c r="P37" s="15">
        <f>IF(M37=0,9999,IF(M37="NP",999,M37))</f>
        <v>19.06</v>
      </c>
      <c r="Q37" s="15">
        <f>IF(M37=0,9999,IF(M37="NP",999,IF(OR(K37="NP",L37="NP"),MIN(K37:L37)+500,K37+L37)))</f>
        <v>38.269999999999996</v>
      </c>
      <c r="R37" s="15">
        <f>IF(N37="s",P37,9999)</f>
        <v>19.06</v>
      </c>
      <c r="S37" s="15">
        <f>IF(N37="m",P37,9999)</f>
        <v>9999</v>
      </c>
      <c r="T37" s="16">
        <f>RANK(R37,$R$7:$R$75,1)*1000</f>
        <v>13000</v>
      </c>
      <c r="U37" s="16">
        <f>RANK(S37,$S$7:$S$75,1)*1000</f>
        <v>27000</v>
      </c>
      <c r="V37" s="16">
        <f>RANK(Q37,$Q$7:$Q$75,1)</f>
        <v>15</v>
      </c>
      <c r="W37" s="10">
        <f>IF(N37="s",V37+T37,99999)</f>
        <v>13015</v>
      </c>
      <c r="X37" s="10">
        <f>IF(N37="m",V37+U37,99999)</f>
        <v>99999</v>
      </c>
      <c r="Y37" s="10">
        <f>RANK(W37,$W$7:$W$75,1)</f>
        <v>13</v>
      </c>
      <c r="Z37" s="10">
        <f>RANK(X37,$X$7:$X$75,1)</f>
        <v>32</v>
      </c>
      <c r="AA37" s="10">
        <f>W37+ROW()*0.000001</f>
        <v>13015.000037</v>
      </c>
      <c r="AB37" s="10">
        <f>X37+ROW()*0.000001</f>
        <v>99999.000037</v>
      </c>
      <c r="AC37" s="10">
        <f>RANK(AA37,$AA$7:$AA$75,1)</f>
        <v>13</v>
      </c>
      <c r="AD37" s="10">
        <f>RANK(AB37,$AB$7:$AB$75,1)</f>
        <v>44</v>
      </c>
      <c r="AE37" s="10">
        <f>IF(OR(O37="d",O37="x"),999999,W37+ROW()*0.000001)</f>
        <v>13015.000037</v>
      </c>
      <c r="AF37" s="10">
        <f>IF(OR(O37="m",O37="x"),999999,X37+ROW()*0.000001)</f>
        <v>99999.000037</v>
      </c>
      <c r="AG37" s="10">
        <f>RANK(AE37,$AE$7:$AE$75,1)</f>
        <v>13</v>
      </c>
      <c r="AH37" s="10">
        <f>RANK(AF37,$AF$7:$AF$75,1)</f>
        <v>44</v>
      </c>
    </row>
    <row r="38" spans="1:34" s="5" customFormat="1" ht="18" customHeight="1">
      <c r="A38" s="5">
        <f>IF(N38="s",AC38,999)</f>
        <v>29</v>
      </c>
      <c r="B38" s="5">
        <f>IF(N38="m",AD38,999)</f>
        <v>999</v>
      </c>
      <c r="C38" s="5">
        <f>IF(N38="s",AG38,999)</f>
        <v>29</v>
      </c>
      <c r="D38" s="5">
        <f>IF(N38="m",AH38,999)</f>
        <v>999</v>
      </c>
      <c r="E38" s="62">
        <f>IF(N38="s",Y38,IF(N38="m",Z38,999))</f>
        <v>29</v>
      </c>
      <c r="F38" s="42">
        <v>32</v>
      </c>
      <c r="G38" s="79">
        <v>63332</v>
      </c>
      <c r="H38" s="84" t="s">
        <v>93</v>
      </c>
      <c r="I38" s="79">
        <v>2003</v>
      </c>
      <c r="J38" s="69" t="s">
        <v>94</v>
      </c>
      <c r="K38" s="47">
        <v>27.52</v>
      </c>
      <c r="L38" s="45">
        <v>26.02</v>
      </c>
      <c r="M38" s="45">
        <f>IF(AND(K38="NP",L38="NP"),"NP",IF(L38="NP",K38,IF(AND(K38="NP",L38=""),"NP",IF(K38="NP",L38,MIN(K38:L38)))))</f>
        <v>26.02</v>
      </c>
      <c r="N38" s="48" t="str">
        <f>IF(I38="","",IF(I38&gt;2002,"s","m"))</f>
        <v>s</v>
      </c>
      <c r="O38" s="9"/>
      <c r="P38" s="15">
        <f>IF(M38=0,9999,IF(M38="NP",999,M38))</f>
        <v>26.02</v>
      </c>
      <c r="Q38" s="15">
        <f>IF(M38=0,9999,IF(M38="NP",999,IF(OR(K38="NP",L38="NP"),MIN(K38:L38)+500,K38+L38)))</f>
        <v>53.54</v>
      </c>
      <c r="R38" s="15">
        <f>IF(N38="s",P38,9999)</f>
        <v>26.02</v>
      </c>
      <c r="S38" s="15">
        <f>IF(N38="m",P38,9999)</f>
        <v>9999</v>
      </c>
      <c r="T38" s="16">
        <f>RANK(R38,$R$7:$R$75,1)*1000</f>
        <v>29000</v>
      </c>
      <c r="U38" s="16">
        <f>RANK(S38,$S$7:$S$75,1)*1000</f>
        <v>27000</v>
      </c>
      <c r="V38" s="16">
        <f>RANK(Q38,$Q$7:$Q$75,1)</f>
        <v>43</v>
      </c>
      <c r="W38" s="10">
        <f>IF(N38="s",V38+T38,99999)</f>
        <v>29043</v>
      </c>
      <c r="X38" s="10">
        <f>IF(N38="m",V38+U38,99999)</f>
        <v>99999</v>
      </c>
      <c r="Y38" s="10">
        <f>RANK(W38,$W$7:$W$75,1)</f>
        <v>29</v>
      </c>
      <c r="Z38" s="10">
        <f>RANK(X38,$X$7:$X$75,1)</f>
        <v>32</v>
      </c>
      <c r="AA38" s="10">
        <f>W38+ROW()*0.000001</f>
        <v>29043.000038</v>
      </c>
      <c r="AB38" s="10">
        <f>X38+ROW()*0.000001</f>
        <v>99999.000038</v>
      </c>
      <c r="AC38" s="10">
        <f>RANK(AA38,$AA$7:$AA$75,1)</f>
        <v>29</v>
      </c>
      <c r="AD38" s="10">
        <f>RANK(AB38,$AB$7:$AB$75,1)</f>
        <v>45</v>
      </c>
      <c r="AE38" s="10">
        <f>IF(OR(O38="d",O38="x"),999999,W38+ROW()*0.000001)</f>
        <v>29043.000038</v>
      </c>
      <c r="AF38" s="10">
        <f>IF(OR(O38="m",O38="x"),999999,X38+ROW()*0.000001)</f>
        <v>99999.000038</v>
      </c>
      <c r="AG38" s="10">
        <f>RANK(AE38,$AE$7:$AE$75,1)</f>
        <v>29</v>
      </c>
      <c r="AH38" s="10">
        <f>RANK(AF38,$AF$7:$AF$75,1)</f>
        <v>45</v>
      </c>
    </row>
    <row r="39" spans="1:34" s="5" customFormat="1" ht="18" customHeight="1" thickBot="1">
      <c r="A39" s="5">
        <f>IF(N39="s",AC39,999)</f>
        <v>999</v>
      </c>
      <c r="B39" s="5">
        <f>IF(N39="m",AD39,999)</f>
        <v>21</v>
      </c>
      <c r="C39" s="5">
        <f>IF(N39="s",AG39,999)</f>
        <v>999</v>
      </c>
      <c r="D39" s="5">
        <f>IF(N39="m",AH39,999)</f>
        <v>21</v>
      </c>
      <c r="E39" s="63">
        <f>IF(N39="s",Y39,IF(N39="m",Z39,999))</f>
        <v>21</v>
      </c>
      <c r="F39" s="34">
        <v>33</v>
      </c>
      <c r="G39" s="80"/>
      <c r="H39" s="85" t="s">
        <v>95</v>
      </c>
      <c r="I39" s="80">
        <v>2002</v>
      </c>
      <c r="J39" s="70" t="s">
        <v>96</v>
      </c>
      <c r="K39" s="37">
        <v>20.59</v>
      </c>
      <c r="L39" s="38">
        <v>20.48</v>
      </c>
      <c r="M39" s="38">
        <f>IF(AND(K39="NP",L39="NP"),"NP",IF(L39="NP",K39,IF(AND(K39="NP",L39=""),"NP",IF(K39="NP",L39,MIN(K39:L39)))))</f>
        <v>20.48</v>
      </c>
      <c r="N39" s="40" t="str">
        <f>IF(I39="","",IF(I39&gt;2002,"s","m"))</f>
        <v>m</v>
      </c>
      <c r="O39" s="9"/>
      <c r="P39" s="15">
        <f>IF(M39=0,9999,IF(M39="NP",999,M39))</f>
        <v>20.48</v>
      </c>
      <c r="Q39" s="15">
        <f>IF(M39=0,9999,IF(M39="NP",999,IF(OR(K39="NP",L39="NP"),MIN(K39:L39)+500,K39+L39)))</f>
        <v>41.07</v>
      </c>
      <c r="R39" s="15">
        <f>IF(N39="s",P39,9999)</f>
        <v>9999</v>
      </c>
      <c r="S39" s="15">
        <f>IF(N39="m",P39,9999)</f>
        <v>20.48</v>
      </c>
      <c r="T39" s="16">
        <f>RANK(R39,$R$7:$R$75,1)*1000</f>
        <v>33000</v>
      </c>
      <c r="U39" s="16">
        <f>RANK(S39,$S$7:$S$75,1)*1000</f>
        <v>21000</v>
      </c>
      <c r="V39" s="16">
        <f>RANK(Q39,$Q$7:$Q$75,1)</f>
        <v>23</v>
      </c>
      <c r="W39" s="10">
        <f>IF(N39="s",V39+T39,99999)</f>
        <v>99999</v>
      </c>
      <c r="X39" s="10">
        <f>IF(N39="m",V39+U39,99999)</f>
        <v>21023</v>
      </c>
      <c r="Y39" s="10">
        <f>RANK(W39,$W$7:$W$75,1)</f>
        <v>34</v>
      </c>
      <c r="Z39" s="10">
        <f>RANK(X39,$X$7:$X$75,1)</f>
        <v>21</v>
      </c>
      <c r="AA39" s="10">
        <f>W39+ROW()*0.000001</f>
        <v>99999.000039</v>
      </c>
      <c r="AB39" s="10">
        <f>X39+ROW()*0.000001</f>
        <v>21023.000039</v>
      </c>
      <c r="AC39" s="10">
        <f>RANK(AA39,$AA$7:$AA$75,1)</f>
        <v>52</v>
      </c>
      <c r="AD39" s="10">
        <f>RANK(AB39,$AB$7:$AB$75,1)</f>
        <v>21</v>
      </c>
      <c r="AE39" s="10">
        <f>IF(OR(O39="d",O39="x"),999999,W39+ROW()*0.000001)</f>
        <v>99999.000039</v>
      </c>
      <c r="AF39" s="10">
        <f>IF(OR(O39="m",O39="x"),999999,X39+ROW()*0.000001)</f>
        <v>21023.000039</v>
      </c>
      <c r="AG39" s="10">
        <f>RANK(AE39,$AE$7:$AE$75,1)</f>
        <v>52</v>
      </c>
      <c r="AH39" s="10">
        <f>RANK(AF39,$AF$7:$AF$75,1)</f>
        <v>21</v>
      </c>
    </row>
    <row r="40" spans="1:34" s="5" customFormat="1" ht="18" customHeight="1">
      <c r="A40" s="5">
        <f>IF(N40="s",AC40,999)</f>
        <v>25</v>
      </c>
      <c r="B40" s="5">
        <f>IF(N40="m",AD40,999)</f>
        <v>999</v>
      </c>
      <c r="C40" s="5">
        <f>IF(N40="s",AG40,999)</f>
        <v>25</v>
      </c>
      <c r="D40" s="5">
        <f>IF(N40="m",AH40,999)</f>
        <v>999</v>
      </c>
      <c r="E40" s="120">
        <f>IF(N40="s",Y40,IF(N40="m",Z40,999))</f>
        <v>25</v>
      </c>
      <c r="F40" s="121">
        <v>34</v>
      </c>
      <c r="G40" s="122">
        <v>52622</v>
      </c>
      <c r="H40" s="123" t="s">
        <v>97</v>
      </c>
      <c r="I40" s="122">
        <v>2004</v>
      </c>
      <c r="J40" s="124" t="s">
        <v>98</v>
      </c>
      <c r="K40" s="125">
        <v>26.14</v>
      </c>
      <c r="L40" s="126">
        <v>22.29</v>
      </c>
      <c r="M40" s="127">
        <f>IF(AND(K40="NP",L40="NP"),"NP",IF(L40="NP",K40,IF(AND(K40="NP",L40=""),"NP",IF(K40="NP",L40,MIN(K40:L40)))))</f>
        <v>22.29</v>
      </c>
      <c r="N40" s="128" t="str">
        <f>IF(I40="","",IF(I40&gt;2002,"s","m"))</f>
        <v>s</v>
      </c>
      <c r="O40" s="9"/>
      <c r="P40" s="15">
        <f>IF(M40=0,9999,IF(M40="NP",999,M40))</f>
        <v>22.29</v>
      </c>
      <c r="Q40" s="15">
        <f>IF(M40=0,9999,IF(M40="NP",999,IF(OR(K40="NP",L40="NP"),MIN(K40:L40)+500,K40+L40)))</f>
        <v>48.43</v>
      </c>
      <c r="R40" s="15">
        <f>IF(N40="s",P40,9999)</f>
        <v>22.29</v>
      </c>
      <c r="S40" s="15">
        <f>IF(N40="m",P40,9999)</f>
        <v>9999</v>
      </c>
      <c r="T40" s="16">
        <f>RANK(R40,$R$7:$R$75,1)*1000</f>
        <v>25000</v>
      </c>
      <c r="U40" s="16">
        <f>RANK(S40,$S$7:$S$75,1)*1000</f>
        <v>27000</v>
      </c>
      <c r="V40" s="16">
        <f>RANK(Q40,$Q$7:$Q$75,1)</f>
        <v>39</v>
      </c>
      <c r="W40" s="10">
        <f>IF(N40="s",V40+T40,99999)</f>
        <v>25039</v>
      </c>
      <c r="X40" s="10">
        <f>IF(N40="m",V40+U40,99999)</f>
        <v>99999</v>
      </c>
      <c r="Y40" s="10">
        <f>RANK(W40,$W$7:$W$75,1)</f>
        <v>25</v>
      </c>
      <c r="Z40" s="10">
        <f>RANK(X40,$X$7:$X$75,1)</f>
        <v>32</v>
      </c>
      <c r="AA40" s="10">
        <f>W40+ROW()*0.000001</f>
        <v>25039.00004</v>
      </c>
      <c r="AB40" s="10">
        <f>X40+ROW()*0.000001</f>
        <v>99999.00004</v>
      </c>
      <c r="AC40" s="10">
        <f>RANK(AA40,$AA$7:$AA$75,1)</f>
        <v>25</v>
      </c>
      <c r="AD40" s="10">
        <f>RANK(AB40,$AB$7:$AB$75,1)</f>
        <v>46</v>
      </c>
      <c r="AE40" s="10">
        <f>IF(OR(O40="d",O40="x"),999999,W40+ROW()*0.000001)</f>
        <v>25039.00004</v>
      </c>
      <c r="AF40" s="10">
        <f>IF(OR(O40="m",O40="x"),999999,X40+ROW()*0.000001)</f>
        <v>99999.00004</v>
      </c>
      <c r="AG40" s="10">
        <f>RANK(AE40,$AE$7:$AE$75,1)</f>
        <v>25</v>
      </c>
      <c r="AH40" s="10">
        <f>RANK(AF40,$AF$7:$AF$75,1)</f>
        <v>46</v>
      </c>
    </row>
    <row r="41" spans="1:34" s="5" customFormat="1" ht="18" customHeight="1">
      <c r="A41" s="5">
        <f>IF(N41="s",AC41,999)</f>
        <v>22</v>
      </c>
      <c r="B41" s="5">
        <f>IF(N41="m",AD41,999)</f>
        <v>999</v>
      </c>
      <c r="C41" s="5">
        <f>IF(N41="s",AG41,999)</f>
        <v>22</v>
      </c>
      <c r="D41" s="5">
        <f>IF(N41="m",AH41,999)</f>
        <v>999</v>
      </c>
      <c r="E41" s="102">
        <f>IF(N41="s",Y41,IF(N41="m",Z41,999))</f>
        <v>22</v>
      </c>
      <c r="F41" s="103">
        <v>35</v>
      </c>
      <c r="G41" s="104">
        <v>23742</v>
      </c>
      <c r="H41" s="105" t="s">
        <v>99</v>
      </c>
      <c r="I41" s="104">
        <v>2004</v>
      </c>
      <c r="J41" s="106" t="s">
        <v>40</v>
      </c>
      <c r="K41" s="107">
        <v>39.69</v>
      </c>
      <c r="L41" s="108">
        <v>21.56</v>
      </c>
      <c r="M41" s="109">
        <f>IF(AND(K41="NP",L41="NP"),"NP",IF(L41="NP",K41,IF(AND(K41="NP",L41=""),"NP",IF(K41="NP",L41,MIN(K41:L41)))))</f>
        <v>21.56</v>
      </c>
      <c r="N41" s="110" t="str">
        <f>IF(I41="","",IF(I41&gt;2002,"s","m"))</f>
        <v>s</v>
      </c>
      <c r="O41" s="9"/>
      <c r="P41" s="15">
        <f>IF(M41=0,9999,IF(M41="NP",999,M41))</f>
        <v>21.56</v>
      </c>
      <c r="Q41" s="15">
        <f>IF(M41=0,9999,IF(M41="NP",999,IF(OR(K41="NP",L41="NP"),MIN(K41:L41)+500,K41+L41)))</f>
        <v>61.25</v>
      </c>
      <c r="R41" s="15">
        <f>IF(N41="s",P41,9999)</f>
        <v>21.56</v>
      </c>
      <c r="S41" s="15">
        <f>IF(N41="m",P41,9999)</f>
        <v>9999</v>
      </c>
      <c r="T41" s="16">
        <f>RANK(R41,$R$7:$R$75,1)*1000</f>
        <v>22000</v>
      </c>
      <c r="U41" s="16">
        <f>RANK(S41,$S$7:$S$75,1)*1000</f>
        <v>27000</v>
      </c>
      <c r="V41" s="16">
        <f>RANK(Q41,$Q$7:$Q$75,1)</f>
        <v>45</v>
      </c>
      <c r="W41" s="10">
        <f>IF(N41="s",V41+T41,99999)</f>
        <v>22045</v>
      </c>
      <c r="X41" s="10">
        <f>IF(N41="m",V41+U41,99999)</f>
        <v>99999</v>
      </c>
      <c r="Y41" s="10">
        <f>RANK(W41,$W$7:$W$75,1)</f>
        <v>22</v>
      </c>
      <c r="Z41" s="10">
        <f>RANK(X41,$X$7:$X$75,1)</f>
        <v>32</v>
      </c>
      <c r="AA41" s="10">
        <f>W41+ROW()*0.000001</f>
        <v>22045.000041</v>
      </c>
      <c r="AB41" s="10">
        <f>X41+ROW()*0.000001</f>
        <v>99999.000041</v>
      </c>
      <c r="AC41" s="10">
        <f>RANK(AA41,$AA$7:$AA$75,1)</f>
        <v>22</v>
      </c>
      <c r="AD41" s="10">
        <f>RANK(AB41,$AB$7:$AB$75,1)</f>
        <v>47</v>
      </c>
      <c r="AE41" s="10">
        <f>IF(OR(O41="d",O41="x"),999999,W41+ROW()*0.000001)</f>
        <v>22045.000041</v>
      </c>
      <c r="AF41" s="10">
        <f>IF(OR(O41="m",O41="x"),999999,X41+ROW()*0.000001)</f>
        <v>99999.000041</v>
      </c>
      <c r="AG41" s="10">
        <f>RANK(AE41,$AE$7:$AE$75,1)</f>
        <v>22</v>
      </c>
      <c r="AH41" s="10">
        <f>RANK(AF41,$AF$7:$AF$75,1)</f>
        <v>47</v>
      </c>
    </row>
    <row r="42" spans="1:34" s="5" customFormat="1" ht="18" customHeight="1" thickBot="1">
      <c r="A42" s="5">
        <f>IF(N42="s",AC42,999)</f>
        <v>5</v>
      </c>
      <c r="B42" s="5">
        <f>IF(N42="m",AD42,999)</f>
        <v>999</v>
      </c>
      <c r="C42" s="5">
        <f>IF(N42="s",AG42,999)</f>
        <v>5</v>
      </c>
      <c r="D42" s="5">
        <f>IF(N42="m",AH42,999)</f>
        <v>999</v>
      </c>
      <c r="E42" s="129">
        <f>IF(N42="s",Y42,IF(N42="m",Z42,999))</f>
        <v>5</v>
      </c>
      <c r="F42" s="130">
        <v>36</v>
      </c>
      <c r="G42" s="131">
        <v>20652</v>
      </c>
      <c r="H42" s="132" t="s">
        <v>100</v>
      </c>
      <c r="I42" s="131">
        <v>2004</v>
      </c>
      <c r="J42" s="133" t="s">
        <v>66</v>
      </c>
      <c r="K42" s="134">
        <v>17.88</v>
      </c>
      <c r="L42" s="135" t="s">
        <v>152</v>
      </c>
      <c r="M42" s="136">
        <f>IF(AND(K42="NP",L42="NP"),"NP",IF(L42="NP",K42,IF(AND(K42="NP",L42=""),"NP",IF(K42="NP",L42,MIN(K42:L42)))))</f>
        <v>17.88</v>
      </c>
      <c r="N42" s="137" t="str">
        <f>IF(I42="","",IF(I42&gt;2002,"s","m"))</f>
        <v>s</v>
      </c>
      <c r="O42" s="9"/>
      <c r="P42" s="15">
        <f>IF(M42=0,9999,IF(M42="NP",999,M42))</f>
        <v>17.88</v>
      </c>
      <c r="Q42" s="15">
        <f>IF(M42=0,9999,IF(M42="NP",999,IF(OR(K42="NP",L42="NP"),MIN(K42:L42)+500,K42+L42)))</f>
        <v>517.88</v>
      </c>
      <c r="R42" s="15">
        <f>IF(N42="s",P42,9999)</f>
        <v>17.88</v>
      </c>
      <c r="S42" s="15">
        <f>IF(N42="m",P42,9999)</f>
        <v>9999</v>
      </c>
      <c r="T42" s="16">
        <f>RANK(R42,$R$7:$R$75,1)*1000</f>
        <v>5000</v>
      </c>
      <c r="U42" s="16">
        <f>RANK(S42,$S$7:$S$75,1)*1000</f>
        <v>27000</v>
      </c>
      <c r="V42" s="16">
        <f>RANK(Q42,$Q$7:$Q$75,1)</f>
        <v>49</v>
      </c>
      <c r="W42" s="10">
        <f>IF(N42="s",V42+T42,99999)</f>
        <v>5049</v>
      </c>
      <c r="X42" s="10">
        <f>IF(N42="m",V42+U42,99999)</f>
        <v>99999</v>
      </c>
      <c r="Y42" s="10">
        <f>RANK(W42,$W$7:$W$75,1)</f>
        <v>5</v>
      </c>
      <c r="Z42" s="10">
        <f>RANK(X42,$X$7:$X$75,1)</f>
        <v>32</v>
      </c>
      <c r="AA42" s="10">
        <f>W42+ROW()*0.000001</f>
        <v>5049.000042</v>
      </c>
      <c r="AB42" s="10">
        <f>X42+ROW()*0.000001</f>
        <v>99999.000042</v>
      </c>
      <c r="AC42" s="10">
        <f>RANK(AA42,$AA$7:$AA$75,1)</f>
        <v>5</v>
      </c>
      <c r="AD42" s="10">
        <f>RANK(AB42,$AB$7:$AB$75,1)</f>
        <v>48</v>
      </c>
      <c r="AE42" s="10">
        <f>IF(OR(O42="d",O42="x"),999999,W42+ROW()*0.000001)</f>
        <v>5049.000042</v>
      </c>
      <c r="AF42" s="10">
        <f>IF(OR(O42="m",O42="x"),999999,X42+ROW()*0.000001)</f>
        <v>99999.000042</v>
      </c>
      <c r="AG42" s="10">
        <f>RANK(AE42,$AE$7:$AE$75,1)</f>
        <v>5</v>
      </c>
      <c r="AH42" s="10">
        <f>RANK(AF42,$AF$7:$AF$75,1)</f>
        <v>48</v>
      </c>
    </row>
    <row r="43" spans="1:34" s="5" customFormat="1" ht="18" customHeight="1">
      <c r="A43" s="5">
        <f>IF(N43="s",AC43,999)</f>
        <v>31</v>
      </c>
      <c r="B43" s="5">
        <f>IF(N43="m",AD43,999)</f>
        <v>999</v>
      </c>
      <c r="C43" s="5">
        <f>IF(N43="s",AG43,999)</f>
        <v>31</v>
      </c>
      <c r="D43" s="5">
        <f>IF(N43="m",AH43,999)</f>
        <v>999</v>
      </c>
      <c r="E43" s="64">
        <f>IF(N43="s",Y43,IF(N43="m",Z43,999))</f>
        <v>31</v>
      </c>
      <c r="F43" s="50">
        <v>37</v>
      </c>
      <c r="G43" s="81">
        <v>42492</v>
      </c>
      <c r="H43" s="86" t="s">
        <v>101</v>
      </c>
      <c r="I43" s="81">
        <v>2004</v>
      </c>
      <c r="J43" s="71" t="s">
        <v>46</v>
      </c>
      <c r="K43" s="51">
        <v>32</v>
      </c>
      <c r="L43" s="52" t="s">
        <v>152</v>
      </c>
      <c r="M43" s="52">
        <f>IF(AND(K43="NP",L43="NP"),"NP",IF(L43="NP",K43,IF(AND(K43="NP",L43=""),"NP",IF(K43="NP",L43,MIN(K43:L43)))))</f>
        <v>32</v>
      </c>
      <c r="N43" s="54" t="str">
        <f>IF(I43="","",IF(I43&gt;2002,"s","m"))</f>
        <v>s</v>
      </c>
      <c r="O43" s="9"/>
      <c r="P43" s="15">
        <f>IF(M43=0,9999,IF(M43="NP",999,M43))</f>
        <v>32</v>
      </c>
      <c r="Q43" s="15">
        <f>IF(M43=0,9999,IF(M43="NP",999,IF(OR(K43="NP",L43="NP"),MIN(K43:L43)+500,K43+L43)))</f>
        <v>532</v>
      </c>
      <c r="R43" s="15">
        <f>IF(N43="s",P43,9999)</f>
        <v>32</v>
      </c>
      <c r="S43" s="15">
        <f>IF(N43="m",P43,9999)</f>
        <v>9999</v>
      </c>
      <c r="T43" s="16">
        <f>RANK(R43,$R$7:$R$75,1)*1000</f>
        <v>31000</v>
      </c>
      <c r="U43" s="16">
        <f>RANK(S43,$S$7:$S$75,1)*1000</f>
        <v>27000</v>
      </c>
      <c r="V43" s="16">
        <f>RANK(Q43,$Q$7:$Q$75,1)</f>
        <v>56</v>
      </c>
      <c r="W43" s="10">
        <f>IF(N43="s",V43+T43,99999)</f>
        <v>31056</v>
      </c>
      <c r="X43" s="10">
        <f>IF(N43="m",V43+U43,99999)</f>
        <v>99999</v>
      </c>
      <c r="Y43" s="10">
        <f>RANK(W43,$W$7:$W$75,1)</f>
        <v>31</v>
      </c>
      <c r="Z43" s="10">
        <f>RANK(X43,$X$7:$X$75,1)</f>
        <v>32</v>
      </c>
      <c r="AA43" s="10">
        <f>W43+ROW()*0.000001</f>
        <v>31056.000043</v>
      </c>
      <c r="AB43" s="10">
        <f>X43+ROW()*0.000001</f>
        <v>99999.000043</v>
      </c>
      <c r="AC43" s="10">
        <f>RANK(AA43,$AA$7:$AA$75,1)</f>
        <v>31</v>
      </c>
      <c r="AD43" s="10">
        <f>RANK(AB43,$AB$7:$AB$75,1)</f>
        <v>49</v>
      </c>
      <c r="AE43" s="10">
        <f>IF(OR(O43="d",O43="x"),999999,W43+ROW()*0.000001)</f>
        <v>31056.000043</v>
      </c>
      <c r="AF43" s="10">
        <f>IF(OR(O43="m",O43="x"),999999,X43+ROW()*0.000001)</f>
        <v>99999.000043</v>
      </c>
      <c r="AG43" s="10">
        <f>RANK(AE43,$AE$7:$AE$75,1)</f>
        <v>31</v>
      </c>
      <c r="AH43" s="10">
        <f>RANK(AF43,$AF$7:$AF$75,1)</f>
        <v>49</v>
      </c>
    </row>
    <row r="44" spans="1:34" s="5" customFormat="1" ht="18" customHeight="1">
      <c r="A44" s="5">
        <f>IF(N44="s",AC44,999)</f>
        <v>10</v>
      </c>
      <c r="B44" s="5">
        <f>IF(N44="m",AD44,999)</f>
        <v>999</v>
      </c>
      <c r="C44" s="5">
        <f>IF(N44="s",AG44,999)</f>
        <v>10</v>
      </c>
      <c r="D44" s="5">
        <f>IF(N44="m",AH44,999)</f>
        <v>999</v>
      </c>
      <c r="E44" s="62">
        <f>IF(N44="s",Y44,IF(N44="m",Z44,999))</f>
        <v>10</v>
      </c>
      <c r="F44" s="42">
        <v>38</v>
      </c>
      <c r="G44" s="79">
        <v>21312</v>
      </c>
      <c r="H44" s="84" t="s">
        <v>102</v>
      </c>
      <c r="I44" s="79">
        <v>2003</v>
      </c>
      <c r="J44" s="69" t="s">
        <v>103</v>
      </c>
      <c r="K44" s="47">
        <v>18.37</v>
      </c>
      <c r="L44" s="45" t="s">
        <v>152</v>
      </c>
      <c r="M44" s="45">
        <f>IF(AND(K44="NP",L44="NP"),"NP",IF(L44="NP",K44,IF(AND(K44="NP",L44=""),"NP",IF(K44="NP",L44,MIN(K44:L44)))))</f>
        <v>18.37</v>
      </c>
      <c r="N44" s="48" t="str">
        <f>IF(I44="","",IF(I44&gt;2002,"s","m"))</f>
        <v>s</v>
      </c>
      <c r="O44" s="9"/>
      <c r="P44" s="15">
        <f>IF(M44=0,9999,IF(M44="NP",999,M44))</f>
        <v>18.37</v>
      </c>
      <c r="Q44" s="15">
        <f>IF(M44=0,9999,IF(M44="NP",999,IF(OR(K44="NP",L44="NP"),MIN(K44:L44)+500,K44+L44)))</f>
        <v>518.37</v>
      </c>
      <c r="R44" s="15">
        <f>IF(N44="s",P44,9999)</f>
        <v>18.37</v>
      </c>
      <c r="S44" s="15">
        <f>IF(N44="m",P44,9999)</f>
        <v>9999</v>
      </c>
      <c r="T44" s="16">
        <f>RANK(R44,$R$7:$R$75,1)*1000</f>
        <v>10000</v>
      </c>
      <c r="U44" s="16">
        <f>RANK(S44,$S$7:$S$75,1)*1000</f>
        <v>27000</v>
      </c>
      <c r="V44" s="16">
        <f>RANK(Q44,$Q$7:$Q$75,1)</f>
        <v>52</v>
      </c>
      <c r="W44" s="10">
        <f>IF(N44="s",V44+T44,99999)</f>
        <v>10052</v>
      </c>
      <c r="X44" s="10">
        <f>IF(N44="m",V44+U44,99999)</f>
        <v>99999</v>
      </c>
      <c r="Y44" s="10">
        <f>RANK(W44,$W$7:$W$75,1)</f>
        <v>10</v>
      </c>
      <c r="Z44" s="10">
        <f>RANK(X44,$X$7:$X$75,1)</f>
        <v>32</v>
      </c>
      <c r="AA44" s="10">
        <f>W44+ROW()*0.000001</f>
        <v>10052.000044</v>
      </c>
      <c r="AB44" s="10">
        <f>X44+ROW()*0.000001</f>
        <v>99999.000044</v>
      </c>
      <c r="AC44" s="10">
        <f>RANK(AA44,$AA$7:$AA$75,1)</f>
        <v>10</v>
      </c>
      <c r="AD44" s="10">
        <f>RANK(AB44,$AB$7:$AB$75,1)</f>
        <v>50</v>
      </c>
      <c r="AE44" s="10">
        <f>IF(OR(O44="d",O44="x"),999999,W44+ROW()*0.000001)</f>
        <v>10052.000044</v>
      </c>
      <c r="AF44" s="10">
        <f>IF(OR(O44="m",O44="x"),999999,X44+ROW()*0.000001)</f>
        <v>99999.000044</v>
      </c>
      <c r="AG44" s="10">
        <f>RANK(AE44,$AE$7:$AE$75,1)</f>
        <v>10</v>
      </c>
      <c r="AH44" s="10">
        <f>RANK(AF44,$AF$7:$AF$75,1)</f>
        <v>50</v>
      </c>
    </row>
    <row r="45" spans="1:34" s="5" customFormat="1" ht="18" customHeight="1" thickBot="1">
      <c r="A45" s="5">
        <f>IF(N45="s",AC45,999)</f>
        <v>23</v>
      </c>
      <c r="B45" s="5">
        <f>IF(N45="m",AD45,999)</f>
        <v>999</v>
      </c>
      <c r="C45" s="5">
        <f>IF(N45="s",AG45,999)</f>
        <v>23</v>
      </c>
      <c r="D45" s="5">
        <f>IF(N45="m",AH45,999)</f>
        <v>999</v>
      </c>
      <c r="E45" s="65">
        <f>IF(N45="s",Y45,IF(N45="m",Z45,999))</f>
        <v>23</v>
      </c>
      <c r="F45" s="56">
        <v>39</v>
      </c>
      <c r="G45" s="82">
        <v>38772</v>
      </c>
      <c r="H45" s="87" t="s">
        <v>104</v>
      </c>
      <c r="I45" s="82">
        <v>2004</v>
      </c>
      <c r="J45" s="72" t="s">
        <v>54</v>
      </c>
      <c r="K45" s="57">
        <v>22.94</v>
      </c>
      <c r="L45" s="58">
        <v>21.74</v>
      </c>
      <c r="M45" s="58">
        <f>IF(AND(K45="NP",L45="NP"),"NP",IF(L45="NP",K45,IF(AND(K45="NP",L45=""),"NP",IF(K45="NP",L45,MIN(K45:L45)))))</f>
        <v>21.74</v>
      </c>
      <c r="N45" s="60" t="str">
        <f>IF(I45="","",IF(I45&gt;2002,"s","m"))</f>
        <v>s</v>
      </c>
      <c r="O45" s="9"/>
      <c r="P45" s="15">
        <f>IF(M45=0,9999,IF(M45="NP",999,M45))</f>
        <v>21.74</v>
      </c>
      <c r="Q45" s="15">
        <f>IF(M45=0,9999,IF(M45="NP",999,IF(OR(K45="NP",L45="NP"),MIN(K45:L45)+500,K45+L45)))</f>
        <v>44.68</v>
      </c>
      <c r="R45" s="15">
        <f>IF(N45="s",P45,9999)</f>
        <v>21.74</v>
      </c>
      <c r="S45" s="15">
        <f>IF(N45="m",P45,9999)</f>
        <v>9999</v>
      </c>
      <c r="T45" s="16">
        <f>RANK(R45,$R$7:$R$75,1)*1000</f>
        <v>23000</v>
      </c>
      <c r="U45" s="16">
        <f>RANK(S45,$S$7:$S$75,1)*1000</f>
        <v>27000</v>
      </c>
      <c r="V45" s="16">
        <f>RANK(Q45,$Q$7:$Q$75,1)</f>
        <v>37</v>
      </c>
      <c r="W45" s="10">
        <f>IF(N45="s",V45+T45,99999)</f>
        <v>23037</v>
      </c>
      <c r="X45" s="10">
        <f>IF(N45="m",V45+U45,99999)</f>
        <v>99999</v>
      </c>
      <c r="Y45" s="10">
        <f>RANK(W45,$W$7:$W$75,1)</f>
        <v>23</v>
      </c>
      <c r="Z45" s="10">
        <f>RANK(X45,$X$7:$X$75,1)</f>
        <v>32</v>
      </c>
      <c r="AA45" s="10">
        <f>W45+ROW()*0.000001</f>
        <v>23037.000045</v>
      </c>
      <c r="AB45" s="10">
        <f>X45+ROW()*0.000001</f>
        <v>99999.000045</v>
      </c>
      <c r="AC45" s="10">
        <f>RANK(AA45,$AA$7:$AA$75,1)</f>
        <v>23</v>
      </c>
      <c r="AD45" s="10">
        <f>RANK(AB45,$AB$7:$AB$75,1)</f>
        <v>51</v>
      </c>
      <c r="AE45" s="10">
        <f>IF(OR(O45="d",O45="x"),999999,W45+ROW()*0.000001)</f>
        <v>23037.000045</v>
      </c>
      <c r="AF45" s="10">
        <f>IF(OR(O45="m",O45="x"),999999,X45+ROW()*0.000001)</f>
        <v>99999.000045</v>
      </c>
      <c r="AG45" s="10">
        <f>RANK(AE45,$AE$7:$AE$75,1)</f>
        <v>23</v>
      </c>
      <c r="AH45" s="10">
        <f>RANK(AF45,$AF$7:$AF$75,1)</f>
        <v>51</v>
      </c>
    </row>
    <row r="46" spans="1:34" s="5" customFormat="1" ht="18" customHeight="1">
      <c r="A46" s="5">
        <f>IF(N46="s",AC46,999)</f>
        <v>2</v>
      </c>
      <c r="B46" s="5">
        <f>IF(N46="m",AD46,999)</f>
        <v>999</v>
      </c>
      <c r="C46" s="5">
        <f>IF(N46="s",AG46,999)</f>
        <v>2</v>
      </c>
      <c r="D46" s="5">
        <f>IF(N46="m",AH46,999)</f>
        <v>999</v>
      </c>
      <c r="E46" s="120">
        <f>IF(N46="s",Y46,IF(N46="m",Z46,999))</f>
        <v>2</v>
      </c>
      <c r="F46" s="121">
        <v>40</v>
      </c>
      <c r="G46" s="122">
        <v>63272</v>
      </c>
      <c r="H46" s="123" t="s">
        <v>105</v>
      </c>
      <c r="I46" s="122">
        <v>2003</v>
      </c>
      <c r="J46" s="124" t="s">
        <v>87</v>
      </c>
      <c r="K46" s="125">
        <v>17.47</v>
      </c>
      <c r="L46" s="126">
        <v>18.27</v>
      </c>
      <c r="M46" s="127">
        <f>IF(AND(K46="NP",L46="NP"),"NP",IF(L46="NP",K46,IF(AND(K46="NP",L46=""),"NP",IF(K46="NP",L46,MIN(K46:L46)))))</f>
        <v>17.47</v>
      </c>
      <c r="N46" s="128" t="str">
        <f>IF(I46="","",IF(I46&gt;2002,"s","m"))</f>
        <v>s</v>
      </c>
      <c r="O46" s="9"/>
      <c r="P46" s="15">
        <f>IF(M46=0,9999,IF(M46="NP",999,M46))</f>
        <v>17.47</v>
      </c>
      <c r="Q46" s="15">
        <f>IF(M46=0,9999,IF(M46="NP",999,IF(OR(K46="NP",L46="NP"),MIN(K46:L46)+500,K46+L46)))</f>
        <v>35.739999999999995</v>
      </c>
      <c r="R46" s="15">
        <f>IF(N46="s",P46,9999)</f>
        <v>17.47</v>
      </c>
      <c r="S46" s="15">
        <f>IF(N46="m",P46,9999)</f>
        <v>9999</v>
      </c>
      <c r="T46" s="16">
        <f>RANK(R46,$R$7:$R$75,1)*1000</f>
        <v>2000</v>
      </c>
      <c r="U46" s="16">
        <f>RANK(S46,$S$7:$S$75,1)*1000</f>
        <v>27000</v>
      </c>
      <c r="V46" s="16">
        <f>RANK(Q46,$Q$7:$Q$75,1)</f>
        <v>7</v>
      </c>
      <c r="W46" s="10">
        <f>IF(N46="s",V46+T46,99999)</f>
        <v>2007</v>
      </c>
      <c r="X46" s="10">
        <f>IF(N46="m",V46+U46,99999)</f>
        <v>99999</v>
      </c>
      <c r="Y46" s="10">
        <f>RANK(W46,$W$7:$W$75,1)</f>
        <v>2</v>
      </c>
      <c r="Z46" s="10">
        <f>RANK(X46,$X$7:$X$75,1)</f>
        <v>32</v>
      </c>
      <c r="AA46" s="10">
        <f>W46+ROW()*0.000001</f>
        <v>2007.000046</v>
      </c>
      <c r="AB46" s="10">
        <f>X46+ROW()*0.000001</f>
        <v>99999.000046</v>
      </c>
      <c r="AC46" s="10">
        <f>RANK(AA46,$AA$7:$AA$75,1)</f>
        <v>2</v>
      </c>
      <c r="AD46" s="10">
        <f>RANK(AB46,$AB$7:$AB$75,1)</f>
        <v>52</v>
      </c>
      <c r="AE46" s="10">
        <f>IF(OR(O46="d",O46="x"),999999,W46+ROW()*0.000001)</f>
        <v>2007.000046</v>
      </c>
      <c r="AF46" s="10">
        <f>IF(OR(O46="m",O46="x"),999999,X46+ROW()*0.000001)</f>
        <v>99999.000046</v>
      </c>
      <c r="AG46" s="10">
        <f>RANK(AE46,$AE$7:$AE$75,1)</f>
        <v>2</v>
      </c>
      <c r="AH46" s="10">
        <f>RANK(AF46,$AF$7:$AF$75,1)</f>
        <v>52</v>
      </c>
    </row>
    <row r="47" spans="1:34" s="5" customFormat="1" ht="18" customHeight="1">
      <c r="A47" s="5">
        <f>IF(N47="s",AC47,999)</f>
        <v>999</v>
      </c>
      <c r="B47" s="5">
        <f>IF(N47="m",AD47,999)</f>
        <v>23</v>
      </c>
      <c r="C47" s="5">
        <f>IF(N47="s",AG47,999)</f>
        <v>999</v>
      </c>
      <c r="D47" s="5">
        <f>IF(N47="m",AH47,999)</f>
        <v>23</v>
      </c>
      <c r="E47" s="102">
        <f>IF(N47="s",Y47,IF(N47="m",Z47,999))</f>
        <v>23</v>
      </c>
      <c r="F47" s="103">
        <v>41</v>
      </c>
      <c r="G47" s="104">
        <v>41102</v>
      </c>
      <c r="H47" s="105" t="s">
        <v>106</v>
      </c>
      <c r="I47" s="104">
        <v>2002</v>
      </c>
      <c r="J47" s="106" t="s">
        <v>107</v>
      </c>
      <c r="K47" s="107">
        <v>21.82</v>
      </c>
      <c r="L47" s="108" t="s">
        <v>152</v>
      </c>
      <c r="M47" s="109">
        <f>IF(AND(K47="NP",L47="NP"),"NP",IF(L47="NP",K47,IF(AND(K47="NP",L47=""),"NP",IF(K47="NP",L47,MIN(K47:L47)))))</f>
        <v>21.82</v>
      </c>
      <c r="N47" s="110" t="str">
        <f>IF(I47="","",IF(I47&gt;2002,"s","m"))</f>
        <v>m</v>
      </c>
      <c r="O47" s="9"/>
      <c r="P47" s="15">
        <f>IF(M47=0,9999,IF(M47="NP",999,M47))</f>
        <v>21.82</v>
      </c>
      <c r="Q47" s="15">
        <f>IF(M47=0,9999,IF(M47="NP",999,IF(OR(K47="NP",L47="NP"),MIN(K47:L47)+500,K47+L47)))</f>
        <v>521.82</v>
      </c>
      <c r="R47" s="15">
        <f>IF(N47="s",P47,9999)</f>
        <v>9999</v>
      </c>
      <c r="S47" s="15">
        <f>IF(N47="m",P47,9999)</f>
        <v>21.82</v>
      </c>
      <c r="T47" s="16">
        <f>RANK(R47,$R$7:$R$75,1)*1000</f>
        <v>33000</v>
      </c>
      <c r="U47" s="16">
        <f>RANK(S47,$S$7:$S$75,1)*1000</f>
        <v>23000</v>
      </c>
      <c r="V47" s="16">
        <f>RANK(Q47,$Q$7:$Q$75,1)</f>
        <v>54</v>
      </c>
      <c r="W47" s="10">
        <f>IF(N47="s",V47+T47,99999)</f>
        <v>99999</v>
      </c>
      <c r="X47" s="10">
        <f>IF(N47="m",V47+U47,99999)</f>
        <v>23054</v>
      </c>
      <c r="Y47" s="10">
        <f>RANK(W47,$W$7:$W$75,1)</f>
        <v>34</v>
      </c>
      <c r="Z47" s="10">
        <f>RANK(X47,$X$7:$X$75,1)</f>
        <v>23</v>
      </c>
      <c r="AA47" s="10">
        <f>W47+ROW()*0.000001</f>
        <v>99999.000047</v>
      </c>
      <c r="AB47" s="10">
        <f>X47+ROW()*0.000001</f>
        <v>23054.000047</v>
      </c>
      <c r="AC47" s="10">
        <f>RANK(AA47,$AA$7:$AA$75,1)</f>
        <v>53</v>
      </c>
      <c r="AD47" s="10">
        <f>RANK(AB47,$AB$7:$AB$75,1)</f>
        <v>23</v>
      </c>
      <c r="AE47" s="10">
        <f>IF(OR(O47="d",O47="x"),999999,W47+ROW()*0.000001)</f>
        <v>99999.000047</v>
      </c>
      <c r="AF47" s="10">
        <f>IF(OR(O47="m",O47="x"),999999,X47+ROW()*0.000001)</f>
        <v>23054.000047</v>
      </c>
      <c r="AG47" s="10">
        <f>RANK(AE47,$AE$7:$AE$75,1)</f>
        <v>53</v>
      </c>
      <c r="AH47" s="10">
        <f>RANK(AF47,$AF$7:$AF$75,1)</f>
        <v>23</v>
      </c>
    </row>
    <row r="48" spans="1:34" s="5" customFormat="1" ht="18" customHeight="1" thickBot="1">
      <c r="A48" s="5">
        <f>IF(N48="s",AC48,999)</f>
        <v>999</v>
      </c>
      <c r="B48" s="5">
        <f>IF(N48="m",AD48,999)</f>
        <v>18</v>
      </c>
      <c r="C48" s="5">
        <f>IF(N48="s",AG48,999)</f>
        <v>999</v>
      </c>
      <c r="D48" s="5">
        <f>IF(N48="m",AH48,999)</f>
        <v>18</v>
      </c>
      <c r="E48" s="129">
        <f>IF(N48="s",Y48,IF(N48="m",Z48,999))</f>
        <v>18</v>
      </c>
      <c r="F48" s="130">
        <v>42</v>
      </c>
      <c r="G48" s="131">
        <v>35262</v>
      </c>
      <c r="H48" s="132" t="s">
        <v>108</v>
      </c>
      <c r="I48" s="131">
        <v>2001</v>
      </c>
      <c r="J48" s="133" t="s">
        <v>109</v>
      </c>
      <c r="K48" s="134">
        <v>20.1</v>
      </c>
      <c r="L48" s="135">
        <v>23.35</v>
      </c>
      <c r="M48" s="136">
        <f>IF(AND(K48="NP",L48="NP"),"NP",IF(L48="NP",K48,IF(AND(K48="NP",L48=""),"NP",IF(K48="NP",L48,MIN(K48:L48)))))</f>
        <v>20.1</v>
      </c>
      <c r="N48" s="137" t="str">
        <f>IF(I48="","",IF(I48&gt;2002,"s","m"))</f>
        <v>m</v>
      </c>
      <c r="O48" s="9"/>
      <c r="P48" s="15">
        <f>IF(M48=0,9999,IF(M48="NP",999,M48))</f>
        <v>20.1</v>
      </c>
      <c r="Q48" s="15">
        <f>IF(M48=0,9999,IF(M48="NP",999,IF(OR(K48="NP",L48="NP"),MIN(K48:L48)+500,K48+L48)))</f>
        <v>43.45</v>
      </c>
      <c r="R48" s="15">
        <f>IF(N48="s",P48,9999)</f>
        <v>9999</v>
      </c>
      <c r="S48" s="15">
        <f>IF(N48="m",P48,9999)</f>
        <v>20.1</v>
      </c>
      <c r="T48" s="16">
        <f>RANK(R48,$R$7:$R$75,1)*1000</f>
        <v>33000</v>
      </c>
      <c r="U48" s="16">
        <f>RANK(S48,$S$7:$S$75,1)*1000</f>
        <v>18000</v>
      </c>
      <c r="V48" s="16">
        <f>RANK(Q48,$Q$7:$Q$75,1)</f>
        <v>32</v>
      </c>
      <c r="W48" s="10">
        <f>IF(N48="s",V48+T48,99999)</f>
        <v>99999</v>
      </c>
      <c r="X48" s="10">
        <f>IF(N48="m",V48+U48,99999)</f>
        <v>18032</v>
      </c>
      <c r="Y48" s="10">
        <f>RANK(W48,$W$7:$W$75,1)</f>
        <v>34</v>
      </c>
      <c r="Z48" s="10">
        <f>RANK(X48,$X$7:$X$75,1)</f>
        <v>18</v>
      </c>
      <c r="AA48" s="10">
        <f>W48+ROW()*0.000001</f>
        <v>99999.000048</v>
      </c>
      <c r="AB48" s="10">
        <f>X48+ROW()*0.000001</f>
        <v>18032.000048</v>
      </c>
      <c r="AC48" s="10">
        <f>RANK(AA48,$AA$7:$AA$75,1)</f>
        <v>54</v>
      </c>
      <c r="AD48" s="10">
        <f>RANK(AB48,$AB$7:$AB$75,1)</f>
        <v>18</v>
      </c>
      <c r="AE48" s="10">
        <f>IF(OR(O48="d",O48="x"),999999,W48+ROW()*0.000001)</f>
        <v>99999.000048</v>
      </c>
      <c r="AF48" s="10">
        <f>IF(OR(O48="m",O48="x"),999999,X48+ROW()*0.000001)</f>
        <v>18032.000048</v>
      </c>
      <c r="AG48" s="10">
        <f>RANK(AE48,$AE$7:$AE$75,1)</f>
        <v>54</v>
      </c>
      <c r="AH48" s="10">
        <f>RANK(AF48,$AF$7:$AF$75,1)</f>
        <v>18</v>
      </c>
    </row>
    <row r="49" spans="1:34" s="5" customFormat="1" ht="18" customHeight="1">
      <c r="A49" s="5">
        <f>IF(N49="s",AC49,999)</f>
        <v>999</v>
      </c>
      <c r="B49" s="5">
        <f>IF(N49="m",AD49,999)</f>
        <v>16</v>
      </c>
      <c r="C49" s="5">
        <f>IF(N49="s",AG49,999)</f>
        <v>999</v>
      </c>
      <c r="D49" s="5">
        <f>IF(N49="m",AH49,999)</f>
        <v>16</v>
      </c>
      <c r="E49" s="64">
        <f>IF(N49="s",Y49,IF(N49="m",Z49,999))</f>
        <v>16</v>
      </c>
      <c r="F49" s="50">
        <v>43</v>
      </c>
      <c r="G49" s="81">
        <v>35502</v>
      </c>
      <c r="H49" s="86" t="s">
        <v>110</v>
      </c>
      <c r="I49" s="81">
        <v>2001</v>
      </c>
      <c r="J49" s="71" t="s">
        <v>111</v>
      </c>
      <c r="K49" s="51">
        <v>22.82</v>
      </c>
      <c r="L49" s="52">
        <v>19.61</v>
      </c>
      <c r="M49" s="52">
        <f>IF(AND(K49="NP",L49="NP"),"NP",IF(L49="NP",K49,IF(AND(K49="NP",L49=""),"NP",IF(K49="NP",L49,MIN(K49:L49)))))</f>
        <v>19.61</v>
      </c>
      <c r="N49" s="54" t="str">
        <f>IF(I49="","",IF(I49&gt;2002,"s","m"))</f>
        <v>m</v>
      </c>
      <c r="O49" s="9"/>
      <c r="P49" s="15">
        <f>IF(M49=0,9999,IF(M49="NP",999,M49))</f>
        <v>19.61</v>
      </c>
      <c r="Q49" s="15">
        <f>IF(M49=0,9999,IF(M49="NP",999,IF(OR(K49="NP",L49="NP"),MIN(K49:L49)+500,K49+L49)))</f>
        <v>42.43</v>
      </c>
      <c r="R49" s="15">
        <f>IF(N49="s",P49,9999)</f>
        <v>9999</v>
      </c>
      <c r="S49" s="15">
        <f>IF(N49="m",P49,9999)</f>
        <v>19.61</v>
      </c>
      <c r="T49" s="16">
        <f>RANK(R49,$R$7:$R$75,1)*1000</f>
        <v>33000</v>
      </c>
      <c r="U49" s="16">
        <f>RANK(S49,$S$7:$S$75,1)*1000</f>
        <v>16000</v>
      </c>
      <c r="V49" s="16">
        <f>RANK(Q49,$Q$7:$Q$75,1)</f>
        <v>29</v>
      </c>
      <c r="W49" s="10">
        <f>IF(N49="s",V49+T49,99999)</f>
        <v>99999</v>
      </c>
      <c r="X49" s="10">
        <f>IF(N49="m",V49+U49,99999)</f>
        <v>16029</v>
      </c>
      <c r="Y49" s="10">
        <f>RANK(W49,$W$7:$W$75,1)</f>
        <v>34</v>
      </c>
      <c r="Z49" s="10">
        <f>RANK(X49,$X$7:$X$75,1)</f>
        <v>16</v>
      </c>
      <c r="AA49" s="10">
        <f>W49+ROW()*0.000001</f>
        <v>99999.000049</v>
      </c>
      <c r="AB49" s="10">
        <f>X49+ROW()*0.000001</f>
        <v>16029.000049</v>
      </c>
      <c r="AC49" s="10">
        <f>RANK(AA49,$AA$7:$AA$75,1)</f>
        <v>55</v>
      </c>
      <c r="AD49" s="10">
        <f>RANK(AB49,$AB$7:$AB$75,1)</f>
        <v>16</v>
      </c>
      <c r="AE49" s="10">
        <f>IF(OR(O49="d",O49="x"),999999,W49+ROW()*0.000001)</f>
        <v>99999.000049</v>
      </c>
      <c r="AF49" s="10">
        <f>IF(OR(O49="m",O49="x"),999999,X49+ROW()*0.000001)</f>
        <v>16029.000049</v>
      </c>
      <c r="AG49" s="10">
        <f>RANK(AE49,$AE$7:$AE$75,1)</f>
        <v>55</v>
      </c>
      <c r="AH49" s="10">
        <f>RANK(AF49,$AF$7:$AF$75,1)</f>
        <v>16</v>
      </c>
    </row>
    <row r="50" spans="1:34" s="5" customFormat="1" ht="18" customHeight="1">
      <c r="A50" s="5">
        <f>IF(N50="s",AC50,999)</f>
        <v>4</v>
      </c>
      <c r="B50" s="5">
        <f>IF(N50="m",AD50,999)</f>
        <v>999</v>
      </c>
      <c r="C50" s="5">
        <f>IF(N50="s",AG50,999)</f>
        <v>4</v>
      </c>
      <c r="D50" s="5">
        <f>IF(N50="m",AH50,999)</f>
        <v>999</v>
      </c>
      <c r="E50" s="62">
        <f>IF(N50="s",Y50,IF(N50="m",Z50,999))</f>
        <v>4</v>
      </c>
      <c r="F50" s="42">
        <v>44</v>
      </c>
      <c r="G50" s="79">
        <v>40372</v>
      </c>
      <c r="H50" s="84" t="s">
        <v>112</v>
      </c>
      <c r="I50" s="79">
        <v>2004</v>
      </c>
      <c r="J50" s="69" t="s">
        <v>113</v>
      </c>
      <c r="K50" s="47">
        <v>17.84</v>
      </c>
      <c r="L50" s="45">
        <v>23.29</v>
      </c>
      <c r="M50" s="45">
        <f>IF(AND(K50="NP",L50="NP"),"NP",IF(L50="NP",K50,IF(AND(K50="NP",L50=""),"NP",IF(K50="NP",L50,MIN(K50:L50)))))</f>
        <v>17.84</v>
      </c>
      <c r="N50" s="48" t="str">
        <f>IF(I50="","",IF(I50&gt;2002,"s","m"))</f>
        <v>s</v>
      </c>
      <c r="O50" s="9"/>
      <c r="P50" s="15">
        <f>IF(M50=0,9999,IF(M50="NP",999,M50))</f>
        <v>17.84</v>
      </c>
      <c r="Q50" s="15">
        <f>IF(M50=0,9999,IF(M50="NP",999,IF(OR(K50="NP",L50="NP"),MIN(K50:L50)+500,K50+L50)))</f>
        <v>41.129999999999995</v>
      </c>
      <c r="R50" s="15">
        <f>IF(N50="s",P50,9999)</f>
        <v>17.84</v>
      </c>
      <c r="S50" s="15">
        <f>IF(N50="m",P50,9999)</f>
        <v>9999</v>
      </c>
      <c r="T50" s="16">
        <f>RANK(R50,$R$7:$R$75,1)*1000</f>
        <v>4000</v>
      </c>
      <c r="U50" s="16">
        <f>RANK(S50,$S$7:$S$75,1)*1000</f>
        <v>27000</v>
      </c>
      <c r="V50" s="16">
        <f>RANK(Q50,$Q$7:$Q$75,1)</f>
        <v>24</v>
      </c>
      <c r="W50" s="10">
        <f>IF(N50="s",V50+T50,99999)</f>
        <v>4024</v>
      </c>
      <c r="X50" s="10">
        <f>IF(N50="m",V50+U50,99999)</f>
        <v>99999</v>
      </c>
      <c r="Y50" s="10">
        <f>RANK(W50,$W$7:$W$75,1)</f>
        <v>4</v>
      </c>
      <c r="Z50" s="10">
        <f>RANK(X50,$X$7:$X$75,1)</f>
        <v>32</v>
      </c>
      <c r="AA50" s="10">
        <f>W50+ROW()*0.000001</f>
        <v>4024.00005</v>
      </c>
      <c r="AB50" s="10">
        <f>X50+ROW()*0.000001</f>
        <v>99999.00005</v>
      </c>
      <c r="AC50" s="10">
        <f>RANK(AA50,$AA$7:$AA$75,1)</f>
        <v>4</v>
      </c>
      <c r="AD50" s="10">
        <f>RANK(AB50,$AB$7:$AB$75,1)</f>
        <v>53</v>
      </c>
      <c r="AE50" s="10">
        <f>IF(OR(O50="d",O50="x"),999999,W50+ROW()*0.000001)</f>
        <v>4024.00005</v>
      </c>
      <c r="AF50" s="10">
        <f>IF(OR(O50="m",O50="x"),999999,X50+ROW()*0.000001)</f>
        <v>99999.00005</v>
      </c>
      <c r="AG50" s="10">
        <f>RANK(AE50,$AE$7:$AE$75,1)</f>
        <v>4</v>
      </c>
      <c r="AH50" s="10">
        <f>RANK(AF50,$AF$7:$AF$75,1)</f>
        <v>53</v>
      </c>
    </row>
    <row r="51" spans="1:34" s="5" customFormat="1" ht="18" customHeight="1" thickBot="1">
      <c r="A51" s="5">
        <f>IF(N51="s",AC51,999)</f>
        <v>999</v>
      </c>
      <c r="B51" s="5">
        <f>IF(N51="m",AD51,999)</f>
        <v>9</v>
      </c>
      <c r="C51" s="5">
        <f>IF(N51="s",AG51,999)</f>
        <v>999</v>
      </c>
      <c r="D51" s="5">
        <f>IF(N51="m",AH51,999)</f>
        <v>9</v>
      </c>
      <c r="E51" s="65">
        <f>IF(N51="s",Y51,IF(N51="m",Z51,999))</f>
        <v>9</v>
      </c>
      <c r="F51" s="56">
        <v>45</v>
      </c>
      <c r="G51" s="82">
        <v>16782</v>
      </c>
      <c r="H51" s="87" t="s">
        <v>114</v>
      </c>
      <c r="I51" s="82">
        <v>1999</v>
      </c>
      <c r="J51" s="72" t="s">
        <v>115</v>
      </c>
      <c r="K51" s="57" t="s">
        <v>152</v>
      </c>
      <c r="L51" s="58">
        <v>17.91</v>
      </c>
      <c r="M51" s="58">
        <f>IF(AND(K51="NP",L51="NP"),"NP",IF(L51="NP",K51,IF(AND(K51="NP",L51=""),"NP",IF(K51="NP",L51,MIN(K51:L51)))))</f>
        <v>17.91</v>
      </c>
      <c r="N51" s="60" t="str">
        <f>IF(I51="","",IF(I51&gt;2002,"s","m"))</f>
        <v>m</v>
      </c>
      <c r="O51" s="9"/>
      <c r="P51" s="15">
        <f>IF(M51=0,9999,IF(M51="NP",999,M51))</f>
        <v>17.91</v>
      </c>
      <c r="Q51" s="15">
        <f>IF(M51=0,9999,IF(M51="NP",999,IF(OR(K51="NP",L51="NP"),MIN(K51:L51)+500,K51+L51)))</f>
        <v>517.91</v>
      </c>
      <c r="R51" s="15">
        <f>IF(N51="s",P51,9999)</f>
        <v>9999</v>
      </c>
      <c r="S51" s="15">
        <f>IF(N51="m",P51,9999)</f>
        <v>17.91</v>
      </c>
      <c r="T51" s="16">
        <f>RANK(R51,$R$7:$R$75,1)*1000</f>
        <v>33000</v>
      </c>
      <c r="U51" s="16">
        <f>RANK(S51,$S$7:$S$75,1)*1000</f>
        <v>9000</v>
      </c>
      <c r="V51" s="16">
        <f>RANK(Q51,$Q$7:$Q$75,1)</f>
        <v>50</v>
      </c>
      <c r="W51" s="10">
        <f>IF(N51="s",V51+T51,99999)</f>
        <v>99999</v>
      </c>
      <c r="X51" s="10">
        <f>IF(N51="m",V51+U51,99999)</f>
        <v>9050</v>
      </c>
      <c r="Y51" s="10">
        <f>RANK(W51,$W$7:$W$75,1)</f>
        <v>34</v>
      </c>
      <c r="Z51" s="10">
        <f>RANK(X51,$X$7:$X$75,1)</f>
        <v>9</v>
      </c>
      <c r="AA51" s="10">
        <f>W51+ROW()*0.000001</f>
        <v>99999.000051</v>
      </c>
      <c r="AB51" s="10">
        <f>X51+ROW()*0.000001</f>
        <v>9050.000051</v>
      </c>
      <c r="AC51" s="10">
        <f>RANK(AA51,$AA$7:$AA$75,1)</f>
        <v>56</v>
      </c>
      <c r="AD51" s="10">
        <f>RANK(AB51,$AB$7:$AB$75,1)</f>
        <v>9</v>
      </c>
      <c r="AE51" s="10">
        <f>IF(OR(O51="d",O51="x"),999999,W51+ROW()*0.000001)</f>
        <v>99999.000051</v>
      </c>
      <c r="AF51" s="10">
        <f>IF(OR(O51="m",O51="x"),999999,X51+ROW()*0.000001)</f>
        <v>9050.000051</v>
      </c>
      <c r="AG51" s="10">
        <f>RANK(AE51,$AE$7:$AE$75,1)</f>
        <v>56</v>
      </c>
      <c r="AH51" s="10">
        <f>RANK(AF51,$AF$7:$AF$75,1)</f>
        <v>9</v>
      </c>
    </row>
    <row r="52" spans="1:34" s="5" customFormat="1" ht="18" customHeight="1">
      <c r="A52" s="5">
        <f>IF(N52="s",AC52,999)</f>
        <v>21</v>
      </c>
      <c r="B52" s="5">
        <f>IF(N52="m",AD52,999)</f>
        <v>999</v>
      </c>
      <c r="C52" s="5">
        <f>IF(N52="s",AG52,999)</f>
        <v>21</v>
      </c>
      <c r="D52" s="5">
        <f>IF(N52="m",AH52,999)</f>
        <v>999</v>
      </c>
      <c r="E52" s="120">
        <f>IF(N52="s",Y52,IF(N52="m",Z52,999))</f>
        <v>21</v>
      </c>
      <c r="F52" s="121">
        <v>46</v>
      </c>
      <c r="G52" s="122">
        <v>43882</v>
      </c>
      <c r="H52" s="123" t="s">
        <v>116</v>
      </c>
      <c r="I52" s="122">
        <v>2004</v>
      </c>
      <c r="J52" s="124" t="s">
        <v>62</v>
      </c>
      <c r="K52" s="125">
        <v>21.79</v>
      </c>
      <c r="L52" s="126">
        <v>21.41</v>
      </c>
      <c r="M52" s="127">
        <f>IF(AND(K52="NP",L52="NP"),"NP",IF(L52="NP",K52,IF(AND(K52="NP",L52=""),"NP",IF(K52="NP",L52,MIN(K52:L52)))))</f>
        <v>21.41</v>
      </c>
      <c r="N52" s="128" t="str">
        <f>IF(I52="","",IF(I52&gt;2002,"s","m"))</f>
        <v>s</v>
      </c>
      <c r="O52" s="9"/>
      <c r="P52" s="15">
        <f>IF(M52=0,9999,IF(M52="NP",999,M52))</f>
        <v>21.41</v>
      </c>
      <c r="Q52" s="15">
        <f>IF(M52=0,9999,IF(M52="NP",999,IF(OR(K52="NP",L52="NP"),MIN(K52:L52)+500,K52+L52)))</f>
        <v>43.2</v>
      </c>
      <c r="R52" s="15">
        <f>IF(N52="s",P52,9999)</f>
        <v>21.41</v>
      </c>
      <c r="S52" s="15">
        <f>IF(N52="m",P52,9999)</f>
        <v>9999</v>
      </c>
      <c r="T52" s="16">
        <f>RANK(R52,$R$7:$R$75,1)*1000</f>
        <v>21000</v>
      </c>
      <c r="U52" s="16">
        <f>RANK(S52,$S$7:$S$75,1)*1000</f>
        <v>27000</v>
      </c>
      <c r="V52" s="16">
        <f>RANK(Q52,$Q$7:$Q$75,1)</f>
        <v>31</v>
      </c>
      <c r="W52" s="10">
        <f>IF(N52="s",V52+T52,99999)</f>
        <v>21031</v>
      </c>
      <c r="X52" s="10">
        <f>IF(N52="m",V52+U52,99999)</f>
        <v>99999</v>
      </c>
      <c r="Y52" s="10">
        <f>RANK(W52,$W$7:$W$75,1)</f>
        <v>21</v>
      </c>
      <c r="Z52" s="10">
        <f>RANK(X52,$X$7:$X$75,1)</f>
        <v>32</v>
      </c>
      <c r="AA52" s="10">
        <f>W52+ROW()*0.000001</f>
        <v>21031.000052</v>
      </c>
      <c r="AB52" s="10">
        <f>X52+ROW()*0.000001</f>
        <v>99999.000052</v>
      </c>
      <c r="AC52" s="10">
        <f>RANK(AA52,$AA$7:$AA$75,1)</f>
        <v>21</v>
      </c>
      <c r="AD52" s="10">
        <f>RANK(AB52,$AB$7:$AB$75,1)</f>
        <v>54</v>
      </c>
      <c r="AE52" s="10">
        <f>IF(OR(O52="d",O52="x"),999999,W52+ROW()*0.000001)</f>
        <v>21031.000052</v>
      </c>
      <c r="AF52" s="10">
        <f>IF(OR(O52="m",O52="x"),999999,X52+ROW()*0.000001)</f>
        <v>99999.000052</v>
      </c>
      <c r="AG52" s="10">
        <f>RANK(AE52,$AE$7:$AE$75,1)</f>
        <v>21</v>
      </c>
      <c r="AH52" s="10">
        <f>RANK(AF52,$AF$7:$AF$75,1)</f>
        <v>54</v>
      </c>
    </row>
    <row r="53" spans="1:34" s="5" customFormat="1" ht="18" customHeight="1">
      <c r="A53" s="5">
        <f>IF(N53="s",AC53,999)</f>
        <v>17</v>
      </c>
      <c r="B53" s="5">
        <f>IF(N53="m",AD53,999)</f>
        <v>999</v>
      </c>
      <c r="C53" s="5">
        <f>IF(N53="s",AG53,999)</f>
        <v>17</v>
      </c>
      <c r="D53" s="5">
        <f>IF(N53="m",AH53,999)</f>
        <v>999</v>
      </c>
      <c r="E53" s="102">
        <f>IF(N53="s",Y53,IF(N53="m",Z53,999))</f>
        <v>17</v>
      </c>
      <c r="F53" s="103">
        <v>47</v>
      </c>
      <c r="G53" s="104">
        <v>20612</v>
      </c>
      <c r="H53" s="105" t="s">
        <v>117</v>
      </c>
      <c r="I53" s="104">
        <v>2004</v>
      </c>
      <c r="J53" s="106" t="s">
        <v>66</v>
      </c>
      <c r="K53" s="107">
        <v>46.92</v>
      </c>
      <c r="L53" s="108">
        <v>19.98</v>
      </c>
      <c r="M53" s="109">
        <f>IF(AND(K53="NP",L53="NP"),"NP",IF(L53="NP",K53,IF(AND(K53="NP",L53=""),"NP",IF(K53="NP",L53,MIN(K53:L53)))))</f>
        <v>19.98</v>
      </c>
      <c r="N53" s="110" t="str">
        <f>IF(I53="","",IF(I53&gt;2002,"s","m"))</f>
        <v>s</v>
      </c>
      <c r="O53" s="9"/>
      <c r="P53" s="15">
        <f>IF(M53=0,9999,IF(M53="NP",999,M53))</f>
        <v>19.98</v>
      </c>
      <c r="Q53" s="15">
        <f>IF(M53=0,9999,IF(M53="NP",999,IF(OR(K53="NP",L53="NP"),MIN(K53:L53)+500,K53+L53)))</f>
        <v>66.9</v>
      </c>
      <c r="R53" s="15">
        <f>IF(N53="s",P53,9999)</f>
        <v>19.98</v>
      </c>
      <c r="S53" s="15">
        <f>IF(N53="m",P53,9999)</f>
        <v>9999</v>
      </c>
      <c r="T53" s="16">
        <f>RANK(R53,$R$7:$R$75,1)*1000</f>
        <v>17000</v>
      </c>
      <c r="U53" s="16">
        <f>RANK(S53,$S$7:$S$75,1)*1000</f>
        <v>27000</v>
      </c>
      <c r="V53" s="16">
        <f>RANK(Q53,$Q$7:$Q$75,1)</f>
        <v>46</v>
      </c>
      <c r="W53" s="10">
        <f>IF(N53="s",V53+T53,99999)</f>
        <v>17046</v>
      </c>
      <c r="X53" s="10">
        <f>IF(N53="m",V53+U53,99999)</f>
        <v>99999</v>
      </c>
      <c r="Y53" s="10">
        <f>RANK(W53,$W$7:$W$75,1)</f>
        <v>17</v>
      </c>
      <c r="Z53" s="10">
        <f>RANK(X53,$X$7:$X$75,1)</f>
        <v>32</v>
      </c>
      <c r="AA53" s="10">
        <f>W53+ROW()*0.000001</f>
        <v>17046.000053</v>
      </c>
      <c r="AB53" s="10">
        <f>X53+ROW()*0.000001</f>
        <v>99999.000053</v>
      </c>
      <c r="AC53" s="10">
        <f>RANK(AA53,$AA$7:$AA$75,1)</f>
        <v>17</v>
      </c>
      <c r="AD53" s="10">
        <f>RANK(AB53,$AB$7:$AB$75,1)</f>
        <v>55</v>
      </c>
      <c r="AE53" s="10">
        <f>IF(OR(O53="d",O53="x"),999999,W53+ROW()*0.000001)</f>
        <v>17046.000053</v>
      </c>
      <c r="AF53" s="10">
        <f>IF(OR(O53="m",O53="x"),999999,X53+ROW()*0.000001)</f>
        <v>99999.000053</v>
      </c>
      <c r="AG53" s="10">
        <f>RANK(AE53,$AE$7:$AE$75,1)</f>
        <v>17</v>
      </c>
      <c r="AH53" s="10">
        <f>RANK(AF53,$AF$7:$AF$75,1)</f>
        <v>55</v>
      </c>
    </row>
    <row r="54" spans="1:34" s="5" customFormat="1" ht="18" customHeight="1" thickBot="1">
      <c r="A54" s="5">
        <f>IF(N54="s",AC54,999)</f>
        <v>999</v>
      </c>
      <c r="B54" s="5">
        <f>IF(N54="m",AD54,999)</f>
        <v>8</v>
      </c>
      <c r="C54" s="5">
        <f>IF(N54="s",AG54,999)</f>
        <v>999</v>
      </c>
      <c r="D54" s="5">
        <f>IF(N54="m",AH54,999)</f>
        <v>8</v>
      </c>
      <c r="E54" s="129">
        <f>IF(N54="s",Y54,IF(N54="m",Z54,999))</f>
        <v>8</v>
      </c>
      <c r="F54" s="130">
        <v>48</v>
      </c>
      <c r="G54" s="131">
        <v>31582</v>
      </c>
      <c r="H54" s="132" t="s">
        <v>118</v>
      </c>
      <c r="I54" s="131">
        <v>2002</v>
      </c>
      <c r="J54" s="133" t="s">
        <v>119</v>
      </c>
      <c r="K54" s="134">
        <v>24.45</v>
      </c>
      <c r="L54" s="135">
        <v>17.76</v>
      </c>
      <c r="M54" s="136">
        <f>IF(AND(K54="NP",L54="NP"),"NP",IF(L54="NP",K54,IF(AND(K54="NP",L54=""),"NP",IF(K54="NP",L54,MIN(K54:L54)))))</f>
        <v>17.76</v>
      </c>
      <c r="N54" s="137" t="str">
        <f>IF(I54="","",IF(I54&gt;2002,"s","m"))</f>
        <v>m</v>
      </c>
      <c r="O54" s="9"/>
      <c r="P54" s="15">
        <f>IF(M54=0,9999,IF(M54="NP",999,M54))</f>
        <v>17.76</v>
      </c>
      <c r="Q54" s="15">
        <f>IF(M54=0,9999,IF(M54="NP",999,IF(OR(K54="NP",L54="NP"),MIN(K54:L54)+500,K54+L54)))</f>
        <v>42.21</v>
      </c>
      <c r="R54" s="15">
        <f>IF(N54="s",P54,9999)</f>
        <v>9999</v>
      </c>
      <c r="S54" s="15">
        <f>IF(N54="m",P54,9999)</f>
        <v>17.76</v>
      </c>
      <c r="T54" s="16">
        <f>RANK(R54,$R$7:$R$75,1)*1000</f>
        <v>33000</v>
      </c>
      <c r="U54" s="16">
        <f>RANK(S54,$S$7:$S$75,1)*1000</f>
        <v>8000</v>
      </c>
      <c r="V54" s="16">
        <f>RANK(Q54,$Q$7:$Q$75,1)</f>
        <v>28</v>
      </c>
      <c r="W54" s="10">
        <f>IF(N54="s",V54+T54,99999)</f>
        <v>99999</v>
      </c>
      <c r="X54" s="10">
        <f>IF(N54="m",V54+U54,99999)</f>
        <v>8028</v>
      </c>
      <c r="Y54" s="10">
        <f>RANK(W54,$W$7:$W$75,1)</f>
        <v>34</v>
      </c>
      <c r="Z54" s="10">
        <f>RANK(X54,$X$7:$X$75,1)</f>
        <v>8</v>
      </c>
      <c r="AA54" s="10">
        <f>W54+ROW()*0.000001</f>
        <v>99999.000054</v>
      </c>
      <c r="AB54" s="10">
        <f>X54+ROW()*0.000001</f>
        <v>8028.000054</v>
      </c>
      <c r="AC54" s="10">
        <f>RANK(AA54,$AA$7:$AA$75,1)</f>
        <v>57</v>
      </c>
      <c r="AD54" s="10">
        <f>RANK(AB54,$AB$7:$AB$75,1)</f>
        <v>8</v>
      </c>
      <c r="AE54" s="10">
        <f>IF(OR(O54="d",O54="x"),999999,W54+ROW()*0.000001)</f>
        <v>99999.000054</v>
      </c>
      <c r="AF54" s="10">
        <f>IF(OR(O54="m",O54="x"),999999,X54+ROW()*0.000001)</f>
        <v>8028.000054</v>
      </c>
      <c r="AG54" s="10">
        <f>RANK(AE54,$AE$7:$AE$75,1)</f>
        <v>57</v>
      </c>
      <c r="AH54" s="10">
        <f>RANK(AF54,$AF$7:$AF$75,1)</f>
        <v>8</v>
      </c>
    </row>
    <row r="55" spans="1:34" s="5" customFormat="1" ht="18" customHeight="1">
      <c r="A55" s="5">
        <f>IF(N55="s",AC55,999)</f>
        <v>999</v>
      </c>
      <c r="B55" s="5">
        <f>IF(N55="m",AD55,999)</f>
        <v>22</v>
      </c>
      <c r="C55" s="5">
        <f>IF(N55="s",AG55,999)</f>
        <v>999</v>
      </c>
      <c r="D55" s="5">
        <f>IF(N55="m",AH55,999)</f>
        <v>22</v>
      </c>
      <c r="E55" s="49">
        <f>IF(N55="s",Y55,IF(N55="m",Z55,999))</f>
        <v>22</v>
      </c>
      <c r="F55" s="50">
        <v>49</v>
      </c>
      <c r="G55" s="76">
        <v>52082</v>
      </c>
      <c r="H55" s="86" t="s">
        <v>120</v>
      </c>
      <c r="I55" s="76">
        <v>2002</v>
      </c>
      <c r="J55" s="91" t="s">
        <v>121</v>
      </c>
      <c r="K55" s="51">
        <v>21.38</v>
      </c>
      <c r="L55" s="52">
        <v>21.55</v>
      </c>
      <c r="M55" s="53">
        <f>IF(AND(K55="NP",L55="NP"),"NP",IF(L55="NP",K55,IF(AND(K55="NP",L55=""),"NP",IF(K55="NP",L55,MIN(K55:L55)))))</f>
        <v>21.38</v>
      </c>
      <c r="N55" s="54" t="str">
        <f>IF(I55="","",IF(I55&gt;2002,"s","m"))</f>
        <v>m</v>
      </c>
      <c r="O55" s="9"/>
      <c r="P55" s="15">
        <f>IF(M55=0,9999,IF(M55="NP",999,M55))</f>
        <v>21.38</v>
      </c>
      <c r="Q55" s="15">
        <f>IF(M55=0,9999,IF(M55="NP",999,IF(OR(K55="NP",L55="NP"),MIN(K55:L55)+500,K55+L55)))</f>
        <v>42.93</v>
      </c>
      <c r="R55" s="15">
        <f>IF(N55="s",P55,9999)</f>
        <v>9999</v>
      </c>
      <c r="S55" s="15">
        <f>IF(N55="m",P55,9999)</f>
        <v>21.38</v>
      </c>
      <c r="T55" s="16">
        <f>RANK(R55,$R$7:$R$75,1)*1000</f>
        <v>33000</v>
      </c>
      <c r="U55" s="16">
        <f>RANK(S55,$S$7:$S$75,1)*1000</f>
        <v>22000</v>
      </c>
      <c r="V55" s="16">
        <f>RANK(Q55,$Q$7:$Q$75,1)</f>
        <v>30</v>
      </c>
      <c r="W55" s="10">
        <f>IF(N55="s",V55+T55,99999)</f>
        <v>99999</v>
      </c>
      <c r="X55" s="10">
        <f>IF(N55="m",V55+U55,99999)</f>
        <v>22030</v>
      </c>
      <c r="Y55" s="10">
        <f>RANK(W55,$W$7:$W$75,1)</f>
        <v>34</v>
      </c>
      <c r="Z55" s="10">
        <f>RANK(X55,$X$7:$X$75,1)</f>
        <v>22</v>
      </c>
      <c r="AA55" s="10">
        <f>W55+ROW()*0.000001</f>
        <v>99999.000055</v>
      </c>
      <c r="AB55" s="10">
        <f>X55+ROW()*0.000001</f>
        <v>22030.000055</v>
      </c>
      <c r="AC55" s="10">
        <f>RANK(AA55,$AA$7:$AA$75,1)</f>
        <v>58</v>
      </c>
      <c r="AD55" s="10">
        <f>RANK(AB55,$AB$7:$AB$75,1)</f>
        <v>22</v>
      </c>
      <c r="AE55" s="10">
        <f>IF(OR(O55="d",O55="x"),999999,W55+ROW()*0.000001)</f>
        <v>99999.000055</v>
      </c>
      <c r="AF55" s="10">
        <f>IF(OR(O55="m",O55="x"),999999,X55+ROW()*0.000001)</f>
        <v>22030.000055</v>
      </c>
      <c r="AG55" s="10">
        <f>RANK(AE55,$AE$7:$AE$75,1)</f>
        <v>58</v>
      </c>
      <c r="AH55" s="10">
        <f>RANK(AF55,$AF$7:$AF$75,1)</f>
        <v>22</v>
      </c>
    </row>
    <row r="56" spans="1:34" s="5" customFormat="1" ht="18" customHeight="1">
      <c r="A56" s="5">
        <f>IF(N56="s",AC56,999)</f>
        <v>9</v>
      </c>
      <c r="B56" s="5">
        <f>IF(N56="m",AD56,999)</f>
        <v>999</v>
      </c>
      <c r="C56" s="5">
        <f>IF(N56="s",AG56,999)</f>
        <v>9</v>
      </c>
      <c r="D56" s="5">
        <f>IF(N56="m",AH56,999)</f>
        <v>999</v>
      </c>
      <c r="E56" s="41">
        <f>IF(N56="s",Y56,IF(N56="m",Z56,999))</f>
        <v>9</v>
      </c>
      <c r="F56" s="42">
        <v>50</v>
      </c>
      <c r="G56" s="74">
        <v>10502</v>
      </c>
      <c r="H56" s="84" t="s">
        <v>122</v>
      </c>
      <c r="I56" s="74">
        <v>2003</v>
      </c>
      <c r="J56" s="89" t="s">
        <v>87</v>
      </c>
      <c r="K56" s="47">
        <v>19.5</v>
      </c>
      <c r="L56" s="45">
        <v>18.28</v>
      </c>
      <c r="M56" s="46">
        <f>IF(AND(K56="NP",L56="NP"),"NP",IF(L56="NP",K56,IF(AND(K56="NP",L56=""),"NP",IF(K56="NP",L56,MIN(K56:L56)))))</f>
        <v>18.28</v>
      </c>
      <c r="N56" s="48" t="str">
        <f>IF(I56="","",IF(I56&gt;2002,"s","m"))</f>
        <v>s</v>
      </c>
      <c r="O56" s="9"/>
      <c r="P56" s="15">
        <f>IF(M56=0,9999,IF(M56="NP",999,M56))</f>
        <v>18.28</v>
      </c>
      <c r="Q56" s="15">
        <f>IF(M56=0,9999,IF(M56="NP",999,IF(OR(K56="NP",L56="NP"),MIN(K56:L56)+500,K56+L56)))</f>
        <v>37.78</v>
      </c>
      <c r="R56" s="15">
        <f>IF(N56="s",P56,9999)</f>
        <v>18.28</v>
      </c>
      <c r="S56" s="15">
        <f>IF(N56="m",P56,9999)</f>
        <v>9999</v>
      </c>
      <c r="T56" s="16">
        <f>RANK(R56,$R$7:$R$75,1)*1000</f>
        <v>9000</v>
      </c>
      <c r="U56" s="16">
        <f>RANK(S56,$S$7:$S$75,1)*1000</f>
        <v>27000</v>
      </c>
      <c r="V56" s="16">
        <f>RANK(Q56,$Q$7:$Q$75,1)</f>
        <v>13</v>
      </c>
      <c r="W56" s="10">
        <f>IF(N56="s",V56+T56,99999)</f>
        <v>9013</v>
      </c>
      <c r="X56" s="10">
        <f>IF(N56="m",V56+U56,99999)</f>
        <v>99999</v>
      </c>
      <c r="Y56" s="10">
        <f>RANK(W56,$W$7:$W$75,1)</f>
        <v>9</v>
      </c>
      <c r="Z56" s="10">
        <f>RANK(X56,$X$7:$X$75,1)</f>
        <v>32</v>
      </c>
      <c r="AA56" s="10">
        <f>W56+ROW()*0.000001</f>
        <v>9013.000056</v>
      </c>
      <c r="AB56" s="10">
        <f>X56+ROW()*0.000001</f>
        <v>99999.000056</v>
      </c>
      <c r="AC56" s="10">
        <f>RANK(AA56,$AA$7:$AA$75,1)</f>
        <v>9</v>
      </c>
      <c r="AD56" s="10">
        <f>RANK(AB56,$AB$7:$AB$75,1)</f>
        <v>56</v>
      </c>
      <c r="AE56" s="10">
        <f>IF(OR(O56="d",O56="x"),999999,W56+ROW()*0.000001)</f>
        <v>9013.000056</v>
      </c>
      <c r="AF56" s="10">
        <f>IF(OR(O56="m",O56="x"),999999,X56+ROW()*0.000001)</f>
        <v>99999.000056</v>
      </c>
      <c r="AG56" s="10">
        <f>RANK(AE56,$AE$7:$AE$75,1)</f>
        <v>9</v>
      </c>
      <c r="AH56" s="10">
        <f>RANK(AF56,$AF$7:$AF$75,1)</f>
        <v>56</v>
      </c>
    </row>
    <row r="57" spans="1:34" s="5" customFormat="1" ht="18" customHeight="1" thickBot="1">
      <c r="A57" s="5">
        <f>IF(N57="s",AC57,999)</f>
        <v>7</v>
      </c>
      <c r="B57" s="5">
        <f>IF(N57="m",AD57,999)</f>
        <v>999</v>
      </c>
      <c r="C57" s="5">
        <f>IF(N57="s",AG57,999)</f>
        <v>7</v>
      </c>
      <c r="D57" s="5">
        <f>IF(N57="m",AH57,999)</f>
        <v>999</v>
      </c>
      <c r="E57" s="55">
        <f>IF(N57="s",Y57,IF(N57="m",Z57,999))</f>
        <v>7</v>
      </c>
      <c r="F57" s="56">
        <v>51</v>
      </c>
      <c r="G57" s="77">
        <v>30522</v>
      </c>
      <c r="H57" s="87" t="s">
        <v>123</v>
      </c>
      <c r="I57" s="77">
        <v>2003</v>
      </c>
      <c r="J57" s="92" t="s">
        <v>124</v>
      </c>
      <c r="K57" s="57">
        <v>18.09</v>
      </c>
      <c r="L57" s="58">
        <v>21.71</v>
      </c>
      <c r="M57" s="59">
        <f>IF(AND(K57="NP",L57="NP"),"NP",IF(L57="NP",K57,IF(AND(K57="NP",L57=""),"NP",IF(K57="NP",L57,MIN(K57:L57)))))</f>
        <v>18.09</v>
      </c>
      <c r="N57" s="60" t="str">
        <f>IF(I57="","",IF(I57&gt;2002,"s","m"))</f>
        <v>s</v>
      </c>
      <c r="O57" s="9"/>
      <c r="P57" s="15">
        <f>IF(M57=0,9999,IF(M57="NP",999,M57))</f>
        <v>18.09</v>
      </c>
      <c r="Q57" s="15">
        <f>IF(M57=0,9999,IF(M57="NP",999,IF(OR(K57="NP",L57="NP"),MIN(K57:L57)+500,K57+L57)))</f>
        <v>39.8</v>
      </c>
      <c r="R57" s="15">
        <f>IF(N57="s",P57,9999)</f>
        <v>18.09</v>
      </c>
      <c r="S57" s="15">
        <f>IF(N57="m",P57,9999)</f>
        <v>9999</v>
      </c>
      <c r="T57" s="16">
        <f>RANK(R57,$R$7:$R$75,1)*1000</f>
        <v>7000</v>
      </c>
      <c r="U57" s="16">
        <f>RANK(S57,$S$7:$S$75,1)*1000</f>
        <v>27000</v>
      </c>
      <c r="V57" s="16">
        <f>RANK(Q57,$Q$7:$Q$75,1)</f>
        <v>20</v>
      </c>
      <c r="W57" s="10">
        <f>IF(N57="s",V57+T57,99999)</f>
        <v>7020</v>
      </c>
      <c r="X57" s="10">
        <f>IF(N57="m",V57+U57,99999)</f>
        <v>99999</v>
      </c>
      <c r="Y57" s="10">
        <f>RANK(W57,$W$7:$W$75,1)</f>
        <v>7</v>
      </c>
      <c r="Z57" s="10">
        <f>RANK(X57,$X$7:$X$75,1)</f>
        <v>32</v>
      </c>
      <c r="AA57" s="10">
        <f>W57+ROW()*0.000001</f>
        <v>7020.000057</v>
      </c>
      <c r="AB57" s="10">
        <f>X57+ROW()*0.000001</f>
        <v>99999.000057</v>
      </c>
      <c r="AC57" s="10">
        <f>RANK(AA57,$AA$7:$AA$75,1)</f>
        <v>7</v>
      </c>
      <c r="AD57" s="10">
        <f>RANK(AB57,$AB$7:$AB$75,1)</f>
        <v>57</v>
      </c>
      <c r="AE57" s="10">
        <f>IF(OR(O57="d",O57="x"),999999,W57+ROW()*0.000001)</f>
        <v>7020.000057</v>
      </c>
      <c r="AF57" s="10">
        <f>IF(OR(O57="m",O57="x"),999999,X57+ROW()*0.000001)</f>
        <v>99999.000057</v>
      </c>
      <c r="AG57" s="10">
        <f>RANK(AE57,$AE$7:$AE$75,1)</f>
        <v>7</v>
      </c>
      <c r="AH57" s="10">
        <f>RANK(AF57,$AF$7:$AF$75,1)</f>
        <v>57</v>
      </c>
    </row>
    <row r="58" spans="1:34" s="5" customFormat="1" ht="18" customHeight="1">
      <c r="A58" s="5">
        <f>IF(N58="s",AC58,999)</f>
        <v>999</v>
      </c>
      <c r="B58" s="5">
        <f>IF(N58="m",AD58,999)</f>
        <v>20</v>
      </c>
      <c r="C58" s="5">
        <f>IF(N58="s",AG58,999)</f>
        <v>999</v>
      </c>
      <c r="D58" s="5">
        <f>IF(N58="m",AH58,999)</f>
        <v>20</v>
      </c>
      <c r="E58" s="120">
        <f>IF(N58="s",Y58,IF(N58="m",Z58,999))</f>
        <v>20</v>
      </c>
      <c r="F58" s="121">
        <v>52</v>
      </c>
      <c r="G58" s="122">
        <v>22452</v>
      </c>
      <c r="H58" s="123" t="s">
        <v>125</v>
      </c>
      <c r="I58" s="122">
        <v>1995</v>
      </c>
      <c r="J58" s="124" t="s">
        <v>126</v>
      </c>
      <c r="K58" s="125">
        <v>20.73</v>
      </c>
      <c r="L58" s="126">
        <v>20.46</v>
      </c>
      <c r="M58" s="127">
        <f>IF(AND(K58="NP",L58="NP"),"NP",IF(L58="NP",K58,IF(AND(K58="NP",L58=""),"NP",IF(K58="NP",L58,MIN(K58:L58)))))</f>
        <v>20.46</v>
      </c>
      <c r="N58" s="128" t="str">
        <f>IF(I58="","",IF(I58&gt;2002,"s","m"))</f>
        <v>m</v>
      </c>
      <c r="O58" s="9"/>
      <c r="P58" s="15">
        <f>IF(M58=0,9999,IF(M58="NP",999,M58))</f>
        <v>20.46</v>
      </c>
      <c r="Q58" s="15">
        <f>IF(M58=0,9999,IF(M58="NP",999,IF(OR(K58="NP",L58="NP"),MIN(K58:L58)+500,K58+L58)))</f>
        <v>41.19</v>
      </c>
      <c r="R58" s="15">
        <f>IF(N58="s",P58,9999)</f>
        <v>9999</v>
      </c>
      <c r="S58" s="15">
        <f>IF(N58="m",P58,9999)</f>
        <v>20.46</v>
      </c>
      <c r="T58" s="16">
        <f>RANK(R58,$R$7:$R$75,1)*1000</f>
        <v>33000</v>
      </c>
      <c r="U58" s="16">
        <f>RANK(S58,$S$7:$S$75,1)*1000</f>
        <v>20000</v>
      </c>
      <c r="V58" s="16">
        <f>RANK(Q58,$Q$7:$Q$75,1)</f>
        <v>25</v>
      </c>
      <c r="W58" s="10">
        <f>IF(N58="s",V58+T58,99999)</f>
        <v>99999</v>
      </c>
      <c r="X58" s="10">
        <f>IF(N58="m",V58+U58,99999)</f>
        <v>20025</v>
      </c>
      <c r="Y58" s="10">
        <f>RANK(W58,$W$7:$W$75,1)</f>
        <v>34</v>
      </c>
      <c r="Z58" s="10">
        <f>RANK(X58,$X$7:$X$75,1)</f>
        <v>20</v>
      </c>
      <c r="AA58" s="10">
        <f>W58+ROW()*0.000001</f>
        <v>99999.000058</v>
      </c>
      <c r="AB58" s="10">
        <f>X58+ROW()*0.000001</f>
        <v>20025.000058</v>
      </c>
      <c r="AC58" s="10">
        <f>RANK(AA58,$AA$7:$AA$75,1)</f>
        <v>59</v>
      </c>
      <c r="AD58" s="10">
        <f>RANK(AB58,$AB$7:$AB$75,1)</f>
        <v>20</v>
      </c>
      <c r="AE58" s="10">
        <f>IF(OR(O58="d",O58="x"),999999,W58+ROW()*0.000001)</f>
        <v>99999.000058</v>
      </c>
      <c r="AF58" s="10">
        <f>IF(OR(O58="m",O58="x"),999999,X58+ROW()*0.000001)</f>
        <v>20025.000058</v>
      </c>
      <c r="AG58" s="10">
        <f>RANK(AE58,$AE$7:$AE$75,1)</f>
        <v>59</v>
      </c>
      <c r="AH58" s="10">
        <f>RANK(AF58,$AF$7:$AF$75,1)</f>
        <v>20</v>
      </c>
    </row>
    <row r="59" spans="1:34" s="5" customFormat="1" ht="18" customHeight="1">
      <c r="A59" s="5">
        <f>IF(N59="s",AC59,999)</f>
        <v>999</v>
      </c>
      <c r="B59" s="5">
        <f>IF(N59="m",AD59,999)</f>
        <v>13</v>
      </c>
      <c r="C59" s="5">
        <f>IF(N59="s",AG59,999)</f>
        <v>999</v>
      </c>
      <c r="D59" s="5">
        <f>IF(N59="m",AH59,999)</f>
        <v>13</v>
      </c>
      <c r="E59" s="102">
        <f>IF(N59="s",Y59,IF(N59="m",Z59,999))</f>
        <v>13</v>
      </c>
      <c r="F59" s="103">
        <v>53</v>
      </c>
      <c r="G59" s="104">
        <v>41052</v>
      </c>
      <c r="H59" s="105" t="s">
        <v>127</v>
      </c>
      <c r="I59" s="104">
        <v>2002</v>
      </c>
      <c r="J59" s="106" t="s">
        <v>128</v>
      </c>
      <c r="K59" s="107">
        <v>20.22</v>
      </c>
      <c r="L59" s="108">
        <v>19.38</v>
      </c>
      <c r="M59" s="109">
        <f>IF(AND(K59="NP",L59="NP"),"NP",IF(L59="NP",K59,IF(AND(K59="NP",L59=""),"NP",IF(K59="NP",L59,MIN(K59:L59)))))</f>
        <v>19.38</v>
      </c>
      <c r="N59" s="110" t="str">
        <f>IF(I59="","",IF(I59&gt;2002,"s","m"))</f>
        <v>m</v>
      </c>
      <c r="O59" s="9"/>
      <c r="P59" s="15">
        <f>IF(M59=0,9999,IF(M59="NP",999,M59))</f>
        <v>19.38</v>
      </c>
      <c r="Q59" s="15">
        <f>IF(M59=0,9999,IF(M59="NP",999,IF(OR(K59="NP",L59="NP"),MIN(K59:L59)+500,K59+L59)))</f>
        <v>39.599999999999994</v>
      </c>
      <c r="R59" s="15">
        <f>IF(N59="s",P59,9999)</f>
        <v>9999</v>
      </c>
      <c r="S59" s="15">
        <f>IF(N59="m",P59,9999)</f>
        <v>19.38</v>
      </c>
      <c r="T59" s="16">
        <f>RANK(R59,$R$7:$R$75,1)*1000</f>
        <v>33000</v>
      </c>
      <c r="U59" s="16">
        <f>RANK(S59,$S$7:$S$75,1)*1000</f>
        <v>13000</v>
      </c>
      <c r="V59" s="16">
        <f>RANK(Q59,$Q$7:$Q$75,1)</f>
        <v>19</v>
      </c>
      <c r="W59" s="10">
        <f>IF(N59="s",V59+T59,99999)</f>
        <v>99999</v>
      </c>
      <c r="X59" s="10">
        <f>IF(N59="m",V59+U59,99999)</f>
        <v>13019</v>
      </c>
      <c r="Y59" s="10">
        <f>RANK(W59,$W$7:$W$75,1)</f>
        <v>34</v>
      </c>
      <c r="Z59" s="10">
        <f>RANK(X59,$X$7:$X$75,1)</f>
        <v>13</v>
      </c>
      <c r="AA59" s="10">
        <f>W59+ROW()*0.000001</f>
        <v>99999.000059</v>
      </c>
      <c r="AB59" s="10">
        <f>X59+ROW()*0.000001</f>
        <v>13019.000059</v>
      </c>
      <c r="AC59" s="10">
        <f>RANK(AA59,$AA$7:$AA$75,1)</f>
        <v>60</v>
      </c>
      <c r="AD59" s="10">
        <f>RANK(AB59,$AB$7:$AB$75,1)</f>
        <v>13</v>
      </c>
      <c r="AE59" s="10">
        <f>IF(OR(O59="d",O59="x"),999999,W59+ROW()*0.000001)</f>
        <v>99999.000059</v>
      </c>
      <c r="AF59" s="10">
        <f>IF(OR(O59="m",O59="x"),999999,X59+ROW()*0.000001)</f>
        <v>13019.000059</v>
      </c>
      <c r="AG59" s="10">
        <f>RANK(AE59,$AE$7:$AE$75,1)</f>
        <v>60</v>
      </c>
      <c r="AH59" s="10">
        <f>RANK(AF59,$AF$7:$AF$75,1)</f>
        <v>13</v>
      </c>
    </row>
    <row r="60" spans="1:34" s="5" customFormat="1" ht="18" customHeight="1" thickBot="1">
      <c r="A60" s="5">
        <f>IF(N60="s",AC60,999)</f>
        <v>14</v>
      </c>
      <c r="B60" s="5">
        <f>IF(N60="m",AD60,999)</f>
        <v>999</v>
      </c>
      <c r="C60" s="5">
        <f>IF(N60="s",AG60,999)</f>
        <v>14</v>
      </c>
      <c r="D60" s="5">
        <f>IF(N60="m",AH60,999)</f>
        <v>999</v>
      </c>
      <c r="E60" s="129">
        <f>IF(N60="s",Y60,IF(N60="m",Z60,999))</f>
        <v>14</v>
      </c>
      <c r="F60" s="130">
        <v>54</v>
      </c>
      <c r="G60" s="131">
        <v>48982</v>
      </c>
      <c r="H60" s="132" t="s">
        <v>129</v>
      </c>
      <c r="I60" s="131">
        <v>2004</v>
      </c>
      <c r="J60" s="133" t="s">
        <v>130</v>
      </c>
      <c r="K60" s="134">
        <v>25.26</v>
      </c>
      <c r="L60" s="135">
        <v>19.15</v>
      </c>
      <c r="M60" s="136">
        <f>IF(AND(K60="NP",L60="NP"),"NP",IF(L60="NP",K60,IF(AND(K60="NP",L60=""),"NP",IF(K60="NP",L60,MIN(K60:L60)))))</f>
        <v>19.15</v>
      </c>
      <c r="N60" s="137" t="str">
        <f>IF(I60="","",IF(I60&gt;2002,"s","m"))</f>
        <v>s</v>
      </c>
      <c r="O60" s="9"/>
      <c r="P60" s="15">
        <f>IF(M60=0,9999,IF(M60="NP",999,M60))</f>
        <v>19.15</v>
      </c>
      <c r="Q60" s="15">
        <f>IF(M60=0,9999,IF(M60="NP",999,IF(OR(K60="NP",L60="NP"),MIN(K60:L60)+500,K60+L60)))</f>
        <v>44.41</v>
      </c>
      <c r="R60" s="15">
        <f>IF(N60="s",P60,9999)</f>
        <v>19.15</v>
      </c>
      <c r="S60" s="15">
        <f>IF(N60="m",P60,9999)</f>
        <v>9999</v>
      </c>
      <c r="T60" s="16">
        <f>RANK(R60,$R$7:$R$75,1)*1000</f>
        <v>14000</v>
      </c>
      <c r="U60" s="16">
        <f>RANK(S60,$S$7:$S$75,1)*1000</f>
        <v>27000</v>
      </c>
      <c r="V60" s="16">
        <f>RANK(Q60,$Q$7:$Q$75,1)</f>
        <v>36</v>
      </c>
      <c r="W60" s="10">
        <f>IF(N60="s",V60+T60,99999)</f>
        <v>14036</v>
      </c>
      <c r="X60" s="10">
        <f>IF(N60="m",V60+U60,99999)</f>
        <v>99999</v>
      </c>
      <c r="Y60" s="10">
        <f>RANK(W60,$W$7:$W$75,1)</f>
        <v>14</v>
      </c>
      <c r="Z60" s="10">
        <f>RANK(X60,$X$7:$X$75,1)</f>
        <v>32</v>
      </c>
      <c r="AA60" s="10">
        <f>W60+ROW()*0.000001</f>
        <v>14036.00006</v>
      </c>
      <c r="AB60" s="10">
        <f>X60+ROW()*0.000001</f>
        <v>99999.00006</v>
      </c>
      <c r="AC60" s="10">
        <f>RANK(AA60,$AA$7:$AA$75,1)</f>
        <v>14</v>
      </c>
      <c r="AD60" s="10">
        <f>RANK(AB60,$AB$7:$AB$75,1)</f>
        <v>58</v>
      </c>
      <c r="AE60" s="10">
        <f>IF(OR(O60="d",O60="x"),999999,W60+ROW()*0.000001)</f>
        <v>14036.00006</v>
      </c>
      <c r="AF60" s="10">
        <f>IF(OR(O60="m",O60="x"),999999,X60+ROW()*0.000001)</f>
        <v>99999.00006</v>
      </c>
      <c r="AG60" s="10">
        <f>RANK(AE60,$AE$7:$AE$75,1)</f>
        <v>14</v>
      </c>
      <c r="AH60" s="10">
        <f>RANK(AF60,$AF$7:$AF$75,1)</f>
        <v>58</v>
      </c>
    </row>
    <row r="61" spans="1:34" s="5" customFormat="1" ht="18" customHeight="1">
      <c r="A61" s="5">
        <f>IF(N61="s",AC61,999)</f>
        <v>32</v>
      </c>
      <c r="B61" s="5">
        <f>IF(N61="m",AD61,999)</f>
        <v>999</v>
      </c>
      <c r="C61" s="5">
        <f>IF(N61="s",AG61,999)</f>
        <v>32</v>
      </c>
      <c r="D61" s="5">
        <f>IF(N61="m",AH61,999)</f>
        <v>999</v>
      </c>
      <c r="E61" s="49">
        <f>IF(N61="s",Y61,IF(N61="m",Z61,999))</f>
        <v>32</v>
      </c>
      <c r="F61" s="50">
        <v>55</v>
      </c>
      <c r="G61" s="76">
        <v>22932</v>
      </c>
      <c r="H61" s="86" t="s">
        <v>131</v>
      </c>
      <c r="I61" s="76">
        <v>2004</v>
      </c>
      <c r="J61" s="91" t="s">
        <v>48</v>
      </c>
      <c r="K61" s="51" t="s">
        <v>152</v>
      </c>
      <c r="L61" s="52" t="s">
        <v>152</v>
      </c>
      <c r="M61" s="53" t="str">
        <f>IF(AND(K61="NP",L61="NP"),"NP",IF(L61="NP",K61,IF(AND(K61="NP",L61=""),"NP",IF(K61="NP",L61,MIN(K61:L61)))))</f>
        <v>NP</v>
      </c>
      <c r="N61" s="54" t="str">
        <f>IF(I61="","",IF(I61&gt;2002,"s","m"))</f>
        <v>s</v>
      </c>
      <c r="O61" s="9"/>
      <c r="P61" s="15">
        <f>IF(M61=0,9999,IF(M61="NP",999,M61))</f>
        <v>999</v>
      </c>
      <c r="Q61" s="15">
        <f>IF(M61=0,9999,IF(M61="NP",999,IF(OR(K61="NP",L61="NP"),MIN(K61:L61)+500,K61+L61)))</f>
        <v>999</v>
      </c>
      <c r="R61" s="15">
        <f>IF(N61="s",P61,9999)</f>
        <v>999</v>
      </c>
      <c r="S61" s="15">
        <f>IF(N61="m",P61,9999)</f>
        <v>9999</v>
      </c>
      <c r="T61" s="16">
        <f>RANK(R61,$R$7:$R$75,1)*1000</f>
        <v>32000</v>
      </c>
      <c r="U61" s="16">
        <f>RANK(S61,$S$7:$S$75,1)*1000</f>
        <v>27000</v>
      </c>
      <c r="V61" s="16">
        <f>RANK(Q61,$Q$7:$Q$75,1)</f>
        <v>57</v>
      </c>
      <c r="W61" s="10">
        <f>IF(N61="s",V61+T61,99999)</f>
        <v>32057</v>
      </c>
      <c r="X61" s="10">
        <f>IF(N61="m",V61+U61,99999)</f>
        <v>99999</v>
      </c>
      <c r="Y61" s="10">
        <f>RANK(W61,$W$7:$W$75,1)</f>
        <v>32</v>
      </c>
      <c r="Z61" s="10">
        <f>RANK(X61,$X$7:$X$75,1)</f>
        <v>32</v>
      </c>
      <c r="AA61" s="10">
        <f>W61+ROW()*0.000001</f>
        <v>32057.000061</v>
      </c>
      <c r="AB61" s="10">
        <f>X61+ROW()*0.000001</f>
        <v>99999.000061</v>
      </c>
      <c r="AC61" s="10">
        <f>RANK(AA61,$AA$7:$AA$75,1)</f>
        <v>32</v>
      </c>
      <c r="AD61" s="10">
        <f>RANK(AB61,$AB$7:$AB$75,1)</f>
        <v>59</v>
      </c>
      <c r="AE61" s="10">
        <f>IF(OR(O61="d",O61="x"),999999,W61+ROW()*0.000001)</f>
        <v>32057.000061</v>
      </c>
      <c r="AF61" s="10">
        <f>IF(OR(O61="m",O61="x"),999999,X61+ROW()*0.000001)</f>
        <v>99999.000061</v>
      </c>
      <c r="AG61" s="10">
        <f>RANK(AE61,$AE$7:$AE$75,1)</f>
        <v>32</v>
      </c>
      <c r="AH61" s="10">
        <f>RANK(AF61,$AF$7:$AF$75,1)</f>
        <v>59</v>
      </c>
    </row>
    <row r="62" spans="1:34" s="5" customFormat="1" ht="18" customHeight="1">
      <c r="A62" s="5">
        <f>IF(N62="s",AC62,999)</f>
        <v>3</v>
      </c>
      <c r="B62" s="5">
        <f>IF(N62="m",AD62,999)</f>
        <v>999</v>
      </c>
      <c r="C62" s="5">
        <f>IF(N62="s",AG62,999)</f>
        <v>3</v>
      </c>
      <c r="D62" s="5">
        <f>IF(N62="m",AH62,999)</f>
        <v>999</v>
      </c>
      <c r="E62" s="41">
        <f>IF(N62="s",Y62,IF(N62="m",Z62,999))</f>
        <v>3</v>
      </c>
      <c r="F62" s="42">
        <v>56</v>
      </c>
      <c r="G62" s="74">
        <v>53672</v>
      </c>
      <c r="H62" s="84" t="s">
        <v>132</v>
      </c>
      <c r="I62" s="74">
        <v>2004</v>
      </c>
      <c r="J62" s="89" t="s">
        <v>133</v>
      </c>
      <c r="K62" s="47">
        <v>17.53</v>
      </c>
      <c r="L62" s="45" t="s">
        <v>152</v>
      </c>
      <c r="M62" s="46">
        <f>IF(AND(K62="NP",L62="NP"),"NP",IF(L62="NP",K62,IF(AND(K62="NP",L62=""),"NP",IF(K62="NP",L62,MIN(K62:L62)))))</f>
        <v>17.53</v>
      </c>
      <c r="N62" s="48" t="str">
        <f>IF(I62="","",IF(I62&gt;2002,"s","m"))</f>
        <v>s</v>
      </c>
      <c r="O62" s="9"/>
      <c r="P62" s="15">
        <f>IF(M62=0,9999,IF(M62="NP",999,M62))</f>
        <v>17.53</v>
      </c>
      <c r="Q62" s="15">
        <f>IF(M62=0,9999,IF(M62="NP",999,IF(OR(K62="NP",L62="NP"),MIN(K62:L62)+500,K62+L62)))</f>
        <v>517.53</v>
      </c>
      <c r="R62" s="15">
        <f>IF(N62="s",P62,9999)</f>
        <v>17.53</v>
      </c>
      <c r="S62" s="15">
        <f>IF(N62="m",P62,9999)</f>
        <v>9999</v>
      </c>
      <c r="T62" s="16">
        <f>RANK(R62,$R$7:$R$75,1)*1000</f>
        <v>3000</v>
      </c>
      <c r="U62" s="16">
        <f>RANK(S62,$S$7:$S$75,1)*1000</f>
        <v>27000</v>
      </c>
      <c r="V62" s="16">
        <f>RANK(Q62,$Q$7:$Q$75,1)</f>
        <v>48</v>
      </c>
      <c r="W62" s="10">
        <f>IF(N62="s",V62+T62,99999)</f>
        <v>3048</v>
      </c>
      <c r="X62" s="10">
        <f>IF(N62="m",V62+U62,99999)</f>
        <v>99999</v>
      </c>
      <c r="Y62" s="10">
        <f>RANK(W62,$W$7:$W$75,1)</f>
        <v>3</v>
      </c>
      <c r="Z62" s="10">
        <f>RANK(X62,$X$7:$X$75,1)</f>
        <v>32</v>
      </c>
      <c r="AA62" s="10">
        <f>W62+ROW()*0.000001</f>
        <v>3048.000062</v>
      </c>
      <c r="AB62" s="10">
        <f>X62+ROW()*0.000001</f>
        <v>99999.000062</v>
      </c>
      <c r="AC62" s="10">
        <f>RANK(AA62,$AA$7:$AA$75,1)</f>
        <v>3</v>
      </c>
      <c r="AD62" s="10">
        <f>RANK(AB62,$AB$7:$AB$75,1)</f>
        <v>60</v>
      </c>
      <c r="AE62" s="10">
        <f>IF(OR(O62="d",O62="x"),999999,W62+ROW()*0.000001)</f>
        <v>3048.000062</v>
      </c>
      <c r="AF62" s="10">
        <f>IF(OR(O62="m",O62="x"),999999,X62+ROW()*0.000001)</f>
        <v>99999.000062</v>
      </c>
      <c r="AG62" s="10">
        <f>RANK(AE62,$AE$7:$AE$75,1)</f>
        <v>3</v>
      </c>
      <c r="AH62" s="10">
        <f>RANK(AF62,$AF$7:$AF$75,1)</f>
        <v>60</v>
      </c>
    </row>
    <row r="63" spans="1:34" s="5" customFormat="1" ht="18" customHeight="1" thickBot="1">
      <c r="A63" s="5">
        <f>IF(N63="s",AC63,999)</f>
        <v>999</v>
      </c>
      <c r="B63" s="5">
        <f>IF(N63="m",AD63,999)</f>
        <v>6</v>
      </c>
      <c r="C63" s="5">
        <f>IF(N63="s",AG63,999)</f>
        <v>999</v>
      </c>
      <c r="D63" s="5">
        <f>IF(N63="m",AH63,999)</f>
        <v>6</v>
      </c>
      <c r="E63" s="55">
        <f>IF(N63="s",Y63,IF(N63="m",Z63,999))</f>
        <v>6</v>
      </c>
      <c r="F63" s="56">
        <v>57</v>
      </c>
      <c r="G63" s="77">
        <v>7362</v>
      </c>
      <c r="H63" s="87" t="s">
        <v>134</v>
      </c>
      <c r="I63" s="77">
        <v>1994</v>
      </c>
      <c r="J63" s="92" t="s">
        <v>135</v>
      </c>
      <c r="K63" s="57">
        <v>17.56</v>
      </c>
      <c r="L63" s="58">
        <v>17.3</v>
      </c>
      <c r="M63" s="59">
        <f>IF(AND(K63="NP",L63="NP"),"NP",IF(L63="NP",K63,IF(AND(K63="NP",L63=""),"NP",IF(K63="NP",L63,MIN(K63:L63)))))</f>
        <v>17.3</v>
      </c>
      <c r="N63" s="60" t="str">
        <f>IF(I63="","",IF(I63&gt;2002,"s","m"))</f>
        <v>m</v>
      </c>
      <c r="O63" s="9"/>
      <c r="P63" s="15">
        <f>IF(M63=0,9999,IF(M63="NP",999,M63))</f>
        <v>17.3</v>
      </c>
      <c r="Q63" s="15">
        <f>IF(M63=0,9999,IF(M63="NP",999,IF(OR(K63="NP",L63="NP"),MIN(K63:L63)+500,K63+L63)))</f>
        <v>34.86</v>
      </c>
      <c r="R63" s="15">
        <f>IF(N63="s",P63,9999)</f>
        <v>9999</v>
      </c>
      <c r="S63" s="15">
        <f>IF(N63="m",P63,9999)</f>
        <v>17.3</v>
      </c>
      <c r="T63" s="16">
        <f>RANK(R63,$R$7:$R$75,1)*1000</f>
        <v>33000</v>
      </c>
      <c r="U63" s="16">
        <f>RANK(S63,$S$7:$S$75,1)*1000</f>
        <v>6000</v>
      </c>
      <c r="V63" s="16">
        <f>RANK(Q63,$Q$7:$Q$75,1)</f>
        <v>4</v>
      </c>
      <c r="W63" s="10">
        <f>IF(N63="s",V63+T63,99999)</f>
        <v>99999</v>
      </c>
      <c r="X63" s="10">
        <f>IF(N63="m",V63+U63,99999)</f>
        <v>6004</v>
      </c>
      <c r="Y63" s="10">
        <f>RANK(W63,$W$7:$W$75,1)</f>
        <v>34</v>
      </c>
      <c r="Z63" s="10">
        <f>RANK(X63,$X$7:$X$75,1)</f>
        <v>6</v>
      </c>
      <c r="AA63" s="10">
        <f>W63+ROW()*0.000001</f>
        <v>99999.000063</v>
      </c>
      <c r="AB63" s="10">
        <f>X63+ROW()*0.000001</f>
        <v>6004.000063</v>
      </c>
      <c r="AC63" s="10">
        <f>RANK(AA63,$AA$7:$AA$75,1)</f>
        <v>61</v>
      </c>
      <c r="AD63" s="10">
        <f>RANK(AB63,$AB$7:$AB$75,1)</f>
        <v>6</v>
      </c>
      <c r="AE63" s="10">
        <f>IF(OR(O63="d",O63="x"),999999,W63+ROW()*0.000001)</f>
        <v>99999.000063</v>
      </c>
      <c r="AF63" s="10">
        <f>IF(OR(O63="m",O63="x"),999999,X63+ROW()*0.000001)</f>
        <v>6004.000063</v>
      </c>
      <c r="AG63" s="10">
        <f>RANK(AE63,$AE$7:$AE$75,1)</f>
        <v>61</v>
      </c>
      <c r="AH63" s="10">
        <f>RANK(AF63,$AF$7:$AF$75,1)</f>
        <v>6</v>
      </c>
    </row>
    <row r="64" spans="1:34" s="5" customFormat="1" ht="18" customHeight="1">
      <c r="A64" s="5">
        <f>IF(N64="s",AC64,999)</f>
        <v>999</v>
      </c>
      <c r="B64" s="5">
        <f>IF(N64="m",AD64,999)</f>
        <v>17</v>
      </c>
      <c r="C64" s="5">
        <f>IF(N64="s",AG64,999)</f>
        <v>999</v>
      </c>
      <c r="D64" s="5">
        <f>IF(N64="m",AH64,999)</f>
        <v>17</v>
      </c>
      <c r="E64" s="120">
        <f>IF(N64="s",Y64,IF(N64="m",Z64,999))</f>
        <v>17</v>
      </c>
      <c r="F64" s="121">
        <v>58</v>
      </c>
      <c r="G64" s="122">
        <v>43772</v>
      </c>
      <c r="H64" s="123" t="s">
        <v>136</v>
      </c>
      <c r="I64" s="122">
        <v>1995</v>
      </c>
      <c r="J64" s="124" t="s">
        <v>137</v>
      </c>
      <c r="K64" s="125">
        <v>19.87</v>
      </c>
      <c r="L64" s="126" t="s">
        <v>152</v>
      </c>
      <c r="M64" s="127">
        <f>IF(AND(K64="NP",L64="NP"),"NP",IF(L64="NP",K64,IF(AND(K64="NP",L64=""),"NP",IF(K64="NP",L64,MIN(K64:L64)))))</f>
        <v>19.87</v>
      </c>
      <c r="N64" s="128" t="str">
        <f>IF(I64="","",IF(I64&gt;2002,"s","m"))</f>
        <v>m</v>
      </c>
      <c r="O64" s="9"/>
      <c r="P64" s="15">
        <f>IF(M64=0,9999,IF(M64="NP",999,M64))</f>
        <v>19.87</v>
      </c>
      <c r="Q64" s="15">
        <f>IF(M64=0,9999,IF(M64="NP",999,IF(OR(K64="NP",L64="NP"),MIN(K64:L64)+500,K64+L64)))</f>
        <v>519.87</v>
      </c>
      <c r="R64" s="15">
        <f>IF(N64="s",P64,9999)</f>
        <v>9999</v>
      </c>
      <c r="S64" s="15">
        <f>IF(N64="m",P64,9999)</f>
        <v>19.87</v>
      </c>
      <c r="T64" s="16">
        <f>RANK(R64,$R$7:$R$75,1)*1000</f>
        <v>33000</v>
      </c>
      <c r="U64" s="16">
        <f>RANK(S64,$S$7:$S$75,1)*1000</f>
        <v>17000</v>
      </c>
      <c r="V64" s="16">
        <f>RANK(Q64,$Q$7:$Q$75,1)</f>
        <v>53</v>
      </c>
      <c r="W64" s="10">
        <f>IF(N64="s",V64+T64,99999)</f>
        <v>99999</v>
      </c>
      <c r="X64" s="10">
        <f>IF(N64="m",V64+U64,99999)</f>
        <v>17053</v>
      </c>
      <c r="Y64" s="10">
        <f>RANK(W64,$W$7:$W$75,1)</f>
        <v>34</v>
      </c>
      <c r="Z64" s="10">
        <f>RANK(X64,$X$7:$X$75,1)</f>
        <v>17</v>
      </c>
      <c r="AA64" s="10">
        <f>W64+ROW()*0.000001</f>
        <v>99999.000064</v>
      </c>
      <c r="AB64" s="10">
        <f>X64+ROW()*0.000001</f>
        <v>17053.000064</v>
      </c>
      <c r="AC64" s="10">
        <f>RANK(AA64,$AA$7:$AA$75,1)</f>
        <v>62</v>
      </c>
      <c r="AD64" s="10">
        <f>RANK(AB64,$AB$7:$AB$75,1)</f>
        <v>17</v>
      </c>
      <c r="AE64" s="10">
        <f>IF(OR(O64="d",O64="x"),999999,W64+ROW()*0.000001)</f>
        <v>99999.000064</v>
      </c>
      <c r="AF64" s="10">
        <f>IF(OR(O64="m",O64="x"),999999,X64+ROW()*0.000001)</f>
        <v>17053.000064</v>
      </c>
      <c r="AG64" s="10">
        <f>RANK(AE64,$AE$7:$AE$75,1)</f>
        <v>62</v>
      </c>
      <c r="AH64" s="10">
        <f>RANK(AF64,$AF$7:$AF$75,1)</f>
        <v>17</v>
      </c>
    </row>
    <row r="65" spans="1:34" s="5" customFormat="1" ht="18" customHeight="1">
      <c r="A65" s="5">
        <f>IF(N65="s",AC65,999)</f>
        <v>999</v>
      </c>
      <c r="B65" s="5">
        <f>IF(N65="m",AD65,999)</f>
        <v>24</v>
      </c>
      <c r="C65" s="5">
        <f>IF(N65="s",AG65,999)</f>
        <v>999</v>
      </c>
      <c r="D65" s="5">
        <f>IF(N65="m",AH65,999)</f>
        <v>24</v>
      </c>
      <c r="E65" s="102">
        <f>IF(N65="s",Y65,IF(N65="m",Z65,999))</f>
        <v>24</v>
      </c>
      <c r="F65" s="103">
        <v>59</v>
      </c>
      <c r="G65" s="104">
        <v>37532</v>
      </c>
      <c r="H65" s="105" t="s">
        <v>150</v>
      </c>
      <c r="I65" s="104">
        <v>1999</v>
      </c>
      <c r="J65" s="106" t="s">
        <v>138</v>
      </c>
      <c r="K65" s="107">
        <v>24.26</v>
      </c>
      <c r="L65" s="108">
        <v>23.79</v>
      </c>
      <c r="M65" s="109">
        <f>IF(AND(K65="NP",L65="NP"),"NP",IF(L65="NP",K65,IF(AND(K65="NP",L65=""),"NP",IF(K65="NP",L65,MIN(K65:L65)))))</f>
        <v>23.79</v>
      </c>
      <c r="N65" s="110" t="str">
        <f>IF(I65="","",IF(I65&gt;2002,"s","m"))</f>
        <v>m</v>
      </c>
      <c r="O65" s="9"/>
      <c r="P65" s="15">
        <f>IF(M65=0,9999,IF(M65="NP",999,M65))</f>
        <v>23.79</v>
      </c>
      <c r="Q65" s="15">
        <f>IF(M65=0,9999,IF(M65="NP",999,IF(OR(K65="NP",L65="NP"),MIN(K65:L65)+500,K65+L65)))</f>
        <v>48.05</v>
      </c>
      <c r="R65" s="15">
        <f>IF(N65="s",P65,9999)</f>
        <v>9999</v>
      </c>
      <c r="S65" s="15">
        <f>IF(N65="m",P65,9999)</f>
        <v>23.79</v>
      </c>
      <c r="T65" s="16">
        <f>RANK(R65,$R$7:$R$75,1)*1000</f>
        <v>33000</v>
      </c>
      <c r="U65" s="16">
        <f>RANK(S65,$S$7:$S$75,1)*1000</f>
        <v>24000</v>
      </c>
      <c r="V65" s="16">
        <f>RANK(Q65,$Q$7:$Q$75,1)</f>
        <v>38</v>
      </c>
      <c r="W65" s="10">
        <f>IF(N65="s",V65+T65,99999)</f>
        <v>99999</v>
      </c>
      <c r="X65" s="10">
        <f>IF(N65="m",V65+U65,99999)</f>
        <v>24038</v>
      </c>
      <c r="Y65" s="10">
        <f>RANK(W65,$W$7:$W$75,1)</f>
        <v>34</v>
      </c>
      <c r="Z65" s="10">
        <f>RANK(X65,$X$7:$X$75,1)</f>
        <v>24</v>
      </c>
      <c r="AA65" s="10">
        <f>W65+ROW()*0.000001</f>
        <v>99999.000065</v>
      </c>
      <c r="AB65" s="10">
        <f>X65+ROW()*0.000001</f>
        <v>24038.000065</v>
      </c>
      <c r="AC65" s="10">
        <f>RANK(AA65,$AA$7:$AA$75,1)</f>
        <v>63</v>
      </c>
      <c r="AD65" s="10">
        <f>RANK(AB65,$AB$7:$AB$75,1)</f>
        <v>24</v>
      </c>
      <c r="AE65" s="10">
        <f>IF(OR(O65="d",O65="x"),999999,W65+ROW()*0.000001)</f>
        <v>99999.000065</v>
      </c>
      <c r="AF65" s="10">
        <f>IF(OR(O65="m",O65="x"),999999,X65+ROW()*0.000001)</f>
        <v>24038.000065</v>
      </c>
      <c r="AG65" s="10">
        <f>RANK(AE65,$AE$7:$AE$75,1)</f>
        <v>63</v>
      </c>
      <c r="AH65" s="10">
        <f>RANK(AF65,$AF$7:$AF$75,1)</f>
        <v>24</v>
      </c>
    </row>
    <row r="66" spans="1:34" s="5" customFormat="1" ht="18" customHeight="1" thickBot="1">
      <c r="A66" s="5">
        <f>IF(N66="s",AC66,999)</f>
        <v>1</v>
      </c>
      <c r="B66" s="5">
        <f>IF(N66="m",AD66,999)</f>
        <v>999</v>
      </c>
      <c r="C66" s="5">
        <f>IF(N66="s",AG66,999)</f>
        <v>1</v>
      </c>
      <c r="D66" s="5">
        <f>IF(N66="m",AH66,999)</f>
        <v>999</v>
      </c>
      <c r="E66" s="129">
        <f>IF(N66="s",Y66,IF(N66="m",Z66,999))</f>
        <v>1</v>
      </c>
      <c r="F66" s="130">
        <v>60</v>
      </c>
      <c r="G66" s="131">
        <v>60712</v>
      </c>
      <c r="H66" s="132" t="s">
        <v>139</v>
      </c>
      <c r="I66" s="131">
        <v>2004</v>
      </c>
      <c r="J66" s="133" t="s">
        <v>87</v>
      </c>
      <c r="K66" s="134">
        <v>17.74</v>
      </c>
      <c r="L66" s="135">
        <v>17.37</v>
      </c>
      <c r="M66" s="136">
        <f>IF(AND(K66="NP",L66="NP"),"NP",IF(L66="NP",K66,IF(AND(K66="NP",L66=""),"NP",IF(K66="NP",L66,MIN(K66:L66)))))</f>
        <v>17.37</v>
      </c>
      <c r="N66" s="137" t="str">
        <f>IF(I66="","",IF(I66&gt;2002,"s","m"))</f>
        <v>s</v>
      </c>
      <c r="O66" s="9"/>
      <c r="P66" s="15">
        <f>IF(M66=0,9999,IF(M66="NP",999,M66))</f>
        <v>17.37</v>
      </c>
      <c r="Q66" s="15">
        <f>IF(M66=0,9999,IF(M66="NP",999,IF(OR(K66="NP",L66="NP"),MIN(K66:L66)+500,K66+L66)))</f>
        <v>35.11</v>
      </c>
      <c r="R66" s="15">
        <f>IF(N66="s",P66,9999)</f>
        <v>17.37</v>
      </c>
      <c r="S66" s="15">
        <f>IF(N66="m",P66,9999)</f>
        <v>9999</v>
      </c>
      <c r="T66" s="16">
        <f>RANK(R66,$R$7:$R$75,1)*1000</f>
        <v>1000</v>
      </c>
      <c r="U66" s="16">
        <f>RANK(S66,$S$7:$S$75,1)*1000</f>
        <v>27000</v>
      </c>
      <c r="V66" s="16">
        <f>RANK(Q66,$Q$7:$Q$75,1)</f>
        <v>6</v>
      </c>
      <c r="W66" s="10">
        <f>IF(N66="s",V66+T66,99999)</f>
        <v>1006</v>
      </c>
      <c r="X66" s="10">
        <f>IF(N66="m",V66+U66,99999)</f>
        <v>99999</v>
      </c>
      <c r="Y66" s="10">
        <f>RANK(W66,$W$7:$W$75,1)</f>
        <v>1</v>
      </c>
      <c r="Z66" s="10">
        <f>RANK(X66,$X$7:$X$75,1)</f>
        <v>32</v>
      </c>
      <c r="AA66" s="10">
        <f>W66+ROW()*0.000001</f>
        <v>1006.000066</v>
      </c>
      <c r="AB66" s="10">
        <f>X66+ROW()*0.000001</f>
        <v>99999.000066</v>
      </c>
      <c r="AC66" s="10">
        <f>RANK(AA66,$AA$7:$AA$75,1)</f>
        <v>1</v>
      </c>
      <c r="AD66" s="10">
        <f>RANK(AB66,$AB$7:$AB$75,1)</f>
        <v>61</v>
      </c>
      <c r="AE66" s="10">
        <f>IF(OR(O66="d",O66="x"),999999,W66+ROW()*0.000001)</f>
        <v>1006.000066</v>
      </c>
      <c r="AF66" s="10">
        <f>IF(OR(O66="m",O66="x"),999999,X66+ROW()*0.000001)</f>
        <v>99999.000066</v>
      </c>
      <c r="AG66" s="10">
        <f>RANK(AE66,$AE$7:$AE$75,1)</f>
        <v>1</v>
      </c>
      <c r="AH66" s="10">
        <f>RANK(AF66,$AF$7:$AF$75,1)</f>
        <v>61</v>
      </c>
    </row>
    <row r="67" spans="1:34" s="5" customFormat="1" ht="18" customHeight="1">
      <c r="A67" s="5">
        <f>IF(N67="s",AC67,999)</f>
        <v>26</v>
      </c>
      <c r="B67" s="5">
        <f>IF(N67="m",AD67,999)</f>
        <v>999</v>
      </c>
      <c r="C67" s="5">
        <f>IF(N67="s",AG67,999)</f>
        <v>26</v>
      </c>
      <c r="D67" s="5">
        <f>IF(N67="m",AH67,999)</f>
        <v>999</v>
      </c>
      <c r="E67" s="49">
        <f>IF(N67="s",Y67,IF(N67="m",Z67,999))</f>
        <v>26</v>
      </c>
      <c r="F67" s="50">
        <v>61</v>
      </c>
      <c r="G67" s="76">
        <v>51682</v>
      </c>
      <c r="H67" s="86" t="s">
        <v>140</v>
      </c>
      <c r="I67" s="76">
        <v>2003</v>
      </c>
      <c r="J67" s="91" t="s">
        <v>141</v>
      </c>
      <c r="K67" s="51">
        <v>29.82</v>
      </c>
      <c r="L67" s="52">
        <v>23.29</v>
      </c>
      <c r="M67" s="53">
        <f>IF(AND(K67="NP",L67="NP"),"NP",IF(L67="NP",K67,IF(AND(K67="NP",L67=""),"NP",IF(K67="NP",L67,MIN(K67:L67)))))</f>
        <v>23.29</v>
      </c>
      <c r="N67" s="54" t="str">
        <f>IF(I67="","",IF(I67&gt;2002,"s","m"))</f>
        <v>s</v>
      </c>
      <c r="O67" s="9"/>
      <c r="P67" s="15">
        <f>IF(M67=0,9999,IF(M67="NP",999,M67))</f>
        <v>23.29</v>
      </c>
      <c r="Q67" s="15">
        <f>IF(M67=0,9999,IF(M67="NP",999,IF(OR(K67="NP",L67="NP"),MIN(K67:L67)+500,K67+L67)))</f>
        <v>53.11</v>
      </c>
      <c r="R67" s="15">
        <f>IF(N67="s",P67,9999)</f>
        <v>23.29</v>
      </c>
      <c r="S67" s="15">
        <f>IF(N67="m",P67,9999)</f>
        <v>9999</v>
      </c>
      <c r="T67" s="16">
        <f>RANK(R67,$R$7:$R$75,1)*1000</f>
        <v>26000</v>
      </c>
      <c r="U67" s="16">
        <f>RANK(S67,$S$7:$S$75,1)*1000</f>
        <v>27000</v>
      </c>
      <c r="V67" s="16">
        <f>RANK(Q67,$Q$7:$Q$75,1)</f>
        <v>42</v>
      </c>
      <c r="W67" s="10">
        <f>IF(N67="s",V67+T67,99999)</f>
        <v>26042</v>
      </c>
      <c r="X67" s="10">
        <f>IF(N67="m",V67+U67,99999)</f>
        <v>99999</v>
      </c>
      <c r="Y67" s="10">
        <f>RANK(W67,$W$7:$W$75,1)</f>
        <v>26</v>
      </c>
      <c r="Z67" s="10">
        <f>RANK(X67,$X$7:$X$75,1)</f>
        <v>32</v>
      </c>
      <c r="AA67" s="10">
        <f>W67+ROW()*0.000001</f>
        <v>26042.000067</v>
      </c>
      <c r="AB67" s="10">
        <f>X67+ROW()*0.000001</f>
        <v>99999.000067</v>
      </c>
      <c r="AC67" s="10">
        <f>RANK(AA67,$AA$7:$AA$75,1)</f>
        <v>26</v>
      </c>
      <c r="AD67" s="10">
        <f>RANK(AB67,$AB$7:$AB$75,1)</f>
        <v>62</v>
      </c>
      <c r="AE67" s="10">
        <f>IF(OR(O67="d",O67="x"),999999,W67+ROW()*0.000001)</f>
        <v>26042.000067</v>
      </c>
      <c r="AF67" s="10">
        <f>IF(OR(O67="m",O67="x"),999999,X67+ROW()*0.000001)</f>
        <v>99999.000067</v>
      </c>
      <c r="AG67" s="10">
        <f>RANK(AE67,$AE$7:$AE$75,1)</f>
        <v>26</v>
      </c>
      <c r="AH67" s="10">
        <f>RANK(AF67,$AF$7:$AF$75,1)</f>
        <v>62</v>
      </c>
    </row>
    <row r="68" spans="1:34" s="5" customFormat="1" ht="18" customHeight="1">
      <c r="A68" s="5">
        <f>IF(N68="s",AC68,999)</f>
        <v>27</v>
      </c>
      <c r="B68" s="5">
        <f>IF(N68="m",AD68,999)</f>
        <v>999</v>
      </c>
      <c r="C68" s="5">
        <f>IF(N68="s",AG68,999)</f>
        <v>27</v>
      </c>
      <c r="D68" s="5">
        <f>IF(N68="m",AH68,999)</f>
        <v>999</v>
      </c>
      <c r="E68" s="41">
        <f>IF(N68="s",Y68,IF(N68="m",Z68,999))</f>
        <v>27</v>
      </c>
      <c r="F68" s="42">
        <v>62</v>
      </c>
      <c r="G68" s="74">
        <v>26892</v>
      </c>
      <c r="H68" s="84" t="s">
        <v>142</v>
      </c>
      <c r="I68" s="74">
        <v>2004</v>
      </c>
      <c r="J68" s="89" t="s">
        <v>143</v>
      </c>
      <c r="K68" s="47" t="s">
        <v>152</v>
      </c>
      <c r="L68" s="45">
        <v>24.59</v>
      </c>
      <c r="M68" s="46">
        <f>IF(AND(K68="NP",L68="NP"),"NP",IF(L68="NP",K68,IF(AND(K68="NP",L68=""),"NP",IF(K68="NP",L68,MIN(K68:L68)))))</f>
        <v>24.59</v>
      </c>
      <c r="N68" s="48" t="str">
        <f>IF(I68="","",IF(I68&gt;2002,"s","m"))</f>
        <v>s</v>
      </c>
      <c r="O68" s="9"/>
      <c r="P68" s="15">
        <f>IF(M68=0,9999,IF(M68="NP",999,M68))</f>
        <v>24.59</v>
      </c>
      <c r="Q68" s="15">
        <f>IF(M68=0,9999,IF(M68="NP",999,IF(OR(K68="NP",L68="NP"),MIN(K68:L68)+500,K68+L68)))</f>
        <v>524.59</v>
      </c>
      <c r="R68" s="15">
        <f>IF(N68="s",P68,9999)</f>
        <v>24.59</v>
      </c>
      <c r="S68" s="15">
        <f>IF(N68="m",P68,9999)</f>
        <v>9999</v>
      </c>
      <c r="T68" s="16">
        <f>RANK(R68,$R$7:$R$75,1)*1000</f>
        <v>27000</v>
      </c>
      <c r="U68" s="16">
        <f>RANK(S68,$S$7:$S$75,1)*1000</f>
        <v>27000</v>
      </c>
      <c r="V68" s="16">
        <f>RANK(Q68,$Q$7:$Q$75,1)</f>
        <v>55</v>
      </c>
      <c r="W68" s="10">
        <f>IF(N68="s",V68+T68,99999)</f>
        <v>27055</v>
      </c>
      <c r="X68" s="10">
        <f>IF(N68="m",V68+U68,99999)</f>
        <v>99999</v>
      </c>
      <c r="Y68" s="10">
        <f>RANK(W68,$W$7:$W$75,1)</f>
        <v>27</v>
      </c>
      <c r="Z68" s="10">
        <f>RANK(X68,$X$7:$X$75,1)</f>
        <v>32</v>
      </c>
      <c r="AA68" s="10">
        <f>W68+ROW()*0.000001</f>
        <v>27055.000068</v>
      </c>
      <c r="AB68" s="10">
        <f>X68+ROW()*0.000001</f>
        <v>99999.000068</v>
      </c>
      <c r="AC68" s="10">
        <f>RANK(AA68,$AA$7:$AA$75,1)</f>
        <v>27</v>
      </c>
      <c r="AD68" s="10">
        <f>RANK(AB68,$AB$7:$AB$75,1)</f>
        <v>63</v>
      </c>
      <c r="AE68" s="10">
        <f>IF(OR(O68="d",O68="x"),999999,W68+ROW()*0.000001)</f>
        <v>27055.000068</v>
      </c>
      <c r="AF68" s="10">
        <f>IF(OR(O68="m",O68="x"),999999,X68+ROW()*0.000001)</f>
        <v>99999.000068</v>
      </c>
      <c r="AG68" s="10">
        <f>RANK(AE68,$AE$7:$AE$75,1)</f>
        <v>27</v>
      </c>
      <c r="AH68" s="10">
        <f>RANK(AF68,$AF$7:$AF$75,1)</f>
        <v>63</v>
      </c>
    </row>
    <row r="69" spans="1:34" s="5" customFormat="1" ht="18" customHeight="1" thickBot="1">
      <c r="A69" s="5">
        <f>IF(N69="s",AC69,999)</f>
        <v>6</v>
      </c>
      <c r="B69" s="5">
        <f>IF(N69="m",AD69,999)</f>
        <v>999</v>
      </c>
      <c r="C69" s="5">
        <f>IF(N69="s",AG69,999)</f>
        <v>6</v>
      </c>
      <c r="D69" s="5">
        <f>IF(N69="m",AH69,999)</f>
        <v>999</v>
      </c>
      <c r="E69" s="55">
        <f>IF(N69="s",Y69,IF(N69="m",Z69,999))</f>
        <v>6</v>
      </c>
      <c r="F69" s="56">
        <v>63</v>
      </c>
      <c r="G69" s="77">
        <v>31082</v>
      </c>
      <c r="H69" s="87" t="s">
        <v>144</v>
      </c>
      <c r="I69" s="77">
        <v>2003</v>
      </c>
      <c r="J69" s="92" t="s">
        <v>145</v>
      </c>
      <c r="K69" s="57">
        <v>18.06</v>
      </c>
      <c r="L69" s="58" t="s">
        <v>152</v>
      </c>
      <c r="M69" s="59">
        <f>IF(AND(K69="NP",L69="NP"),"NP",IF(L69="NP",K69,IF(AND(K69="NP",L69=""),"NP",IF(K69="NP",L69,MIN(K69:L69)))))</f>
        <v>18.06</v>
      </c>
      <c r="N69" s="60" t="str">
        <f>IF(I69="","",IF(I69&gt;2002,"s","m"))</f>
        <v>s</v>
      </c>
      <c r="O69" s="9"/>
      <c r="P69" s="15">
        <f>IF(M69=0,9999,IF(M69="NP",999,M69))</f>
        <v>18.06</v>
      </c>
      <c r="Q69" s="15">
        <f>IF(M69=0,9999,IF(M69="NP",999,IF(OR(K69="NP",L69="NP"),MIN(K69:L69)+500,K69+L69)))</f>
        <v>518.06</v>
      </c>
      <c r="R69" s="15">
        <f>IF(N69="s",P69,9999)</f>
        <v>18.06</v>
      </c>
      <c r="S69" s="15">
        <f>IF(N69="m",P69,9999)</f>
        <v>9999</v>
      </c>
      <c r="T69" s="16">
        <f>RANK(R69,$R$7:$R$75,1)*1000</f>
        <v>6000</v>
      </c>
      <c r="U69" s="16">
        <f>RANK(S69,$S$7:$S$75,1)*1000</f>
        <v>27000</v>
      </c>
      <c r="V69" s="16">
        <f>RANK(Q69,$Q$7:$Q$75,1)</f>
        <v>51</v>
      </c>
      <c r="W69" s="10">
        <f>IF(N69="s",V69+T69,99999)</f>
        <v>6051</v>
      </c>
      <c r="X69" s="10">
        <f>IF(N69="m",V69+U69,99999)</f>
        <v>99999</v>
      </c>
      <c r="Y69" s="10">
        <f>RANK(W69,$W$7:$W$75,1)</f>
        <v>6</v>
      </c>
      <c r="Z69" s="10">
        <f>RANK(X69,$X$7:$X$75,1)</f>
        <v>32</v>
      </c>
      <c r="AA69" s="10">
        <f>W69+ROW()*0.000001</f>
        <v>6051.000069</v>
      </c>
      <c r="AB69" s="10">
        <f>X69+ROW()*0.000001</f>
        <v>99999.000069</v>
      </c>
      <c r="AC69" s="10">
        <f>RANK(AA69,$AA$7:$AA$75,1)</f>
        <v>6</v>
      </c>
      <c r="AD69" s="10">
        <f>RANK(AB69,$AB$7:$AB$75,1)</f>
        <v>64</v>
      </c>
      <c r="AE69" s="10">
        <f>IF(OR(O69="d",O69="x"),999999,W69+ROW()*0.000001)</f>
        <v>6051.000069</v>
      </c>
      <c r="AF69" s="10">
        <f>IF(OR(O69="m",O69="x"),999999,X69+ROW()*0.000001)</f>
        <v>99999.000069</v>
      </c>
      <c r="AG69" s="10">
        <f>RANK(AE69,$AE$7:$AE$75,1)</f>
        <v>6</v>
      </c>
      <c r="AH69" s="10">
        <f>RANK(AF69,$AF$7:$AF$75,1)</f>
        <v>64</v>
      </c>
    </row>
    <row r="70" spans="1:34" s="5" customFormat="1" ht="18" customHeight="1">
      <c r="A70" s="5">
        <f>IF(N70="s",AC70,999)</f>
        <v>999</v>
      </c>
      <c r="B70" s="5">
        <f>IF(N70="m",AD70,999)</f>
        <v>999</v>
      </c>
      <c r="C70" s="5">
        <f>IF(N70="s",AG70,999)</f>
        <v>999</v>
      </c>
      <c r="D70" s="5">
        <f>IF(N70="m",AH70,999)</f>
        <v>999</v>
      </c>
      <c r="E70" s="120">
        <f>IF(N70="s",Y70,IF(N70="m",Z70,999))</f>
        <v>999</v>
      </c>
      <c r="F70" s="121">
        <v>64</v>
      </c>
      <c r="G70" s="122"/>
      <c r="H70" s="123"/>
      <c r="I70" s="122"/>
      <c r="J70" s="138"/>
      <c r="K70" s="125"/>
      <c r="L70" s="126"/>
      <c r="M70" s="139">
        <f>IF(AND(K70="NP",L70="NP"),"NP",IF(L70="NP",K70,IF(AND(K70="NP",L70=""),"NP",IF(K70="NP",L70,MIN(K70:L70)))))</f>
        <v>0</v>
      </c>
      <c r="N70" s="128">
        <f>IF(I70="","",IF(I70&gt;2002,"s","m"))</f>
      </c>
      <c r="O70" s="9"/>
      <c r="P70" s="15">
        <f>IF(M70=0,9999,IF(M70="NP",999,M70))</f>
        <v>9999</v>
      </c>
      <c r="Q70" s="15">
        <f>IF(M70=0,9999,IF(M70="NP",999,IF(OR(K70="NP",L70="NP"),MIN(K70:L70)+500,K70+L70)))</f>
        <v>9999</v>
      </c>
      <c r="R70" s="15">
        <f>IF(N70="s",P70,9999)</f>
        <v>9999</v>
      </c>
      <c r="S70" s="15">
        <f>IF(N70="m",P70,9999)</f>
        <v>9999</v>
      </c>
      <c r="T70" s="16">
        <f>RANK(R70,$R$7:$R$75,1)*1000</f>
        <v>33000</v>
      </c>
      <c r="U70" s="16">
        <f>RANK(S70,$S$7:$S$75,1)*1000</f>
        <v>27000</v>
      </c>
      <c r="V70" s="16">
        <f>RANK(Q70,$Q$7:$Q$75,1)</f>
        <v>59</v>
      </c>
      <c r="W70" s="10">
        <f>IF(N70="s",V70+T70,99999)</f>
        <v>99999</v>
      </c>
      <c r="X70" s="10">
        <f>IF(N70="m",V70+U70,99999)</f>
        <v>99999</v>
      </c>
      <c r="Y70" s="10">
        <f>RANK(W70,$W$7:$W$75,1)</f>
        <v>34</v>
      </c>
      <c r="Z70" s="10">
        <f>RANK(X70,$X$7:$X$75,1)</f>
        <v>32</v>
      </c>
      <c r="AA70" s="10">
        <f>W70+ROW()*0.000001</f>
        <v>99999.00007</v>
      </c>
      <c r="AB70" s="10">
        <f>X70+ROW()*0.000001</f>
        <v>99999.00007</v>
      </c>
      <c r="AC70" s="10">
        <f>RANK(AA70,$AA$7:$AA$75,1)</f>
        <v>64</v>
      </c>
      <c r="AD70" s="10">
        <f>RANK(AB70,$AB$7:$AB$75,1)</f>
        <v>65</v>
      </c>
      <c r="AE70" s="10">
        <f>IF(OR(O70="d",O70="x"),999999,W70+ROW()*0.000001)</f>
        <v>99999.00007</v>
      </c>
      <c r="AF70" s="10">
        <f>IF(OR(O70="m",O70="x"),999999,X70+ROW()*0.000001)</f>
        <v>99999.00007</v>
      </c>
      <c r="AG70" s="10">
        <f>RANK(AE70,$AE$7:$AE$75,1)</f>
        <v>64</v>
      </c>
      <c r="AH70" s="10">
        <f>RANK(AF70,$AF$7:$AF$75,1)</f>
        <v>65</v>
      </c>
    </row>
    <row r="71" spans="1:34" s="5" customFormat="1" ht="18" customHeight="1">
      <c r="A71" s="5">
        <f>IF(N71="s",AC71,999)</f>
        <v>999</v>
      </c>
      <c r="B71" s="5">
        <f>IF(N71="m",AD71,999)</f>
        <v>31</v>
      </c>
      <c r="C71" s="5">
        <f>IF(N71="s",AG71,999)</f>
        <v>999</v>
      </c>
      <c r="D71" s="5">
        <f>IF(N71="m",AH71,999)</f>
        <v>31</v>
      </c>
      <c r="E71" s="102">
        <f>IF(N71="s",Y71,IF(N71="m",Z71,999))</f>
        <v>27</v>
      </c>
      <c r="F71" s="103">
        <v>65</v>
      </c>
      <c r="G71" s="104">
        <v>51952</v>
      </c>
      <c r="H71" s="105" t="s">
        <v>148</v>
      </c>
      <c r="I71" s="104">
        <v>2001</v>
      </c>
      <c r="J71" s="140" t="s">
        <v>149</v>
      </c>
      <c r="K71" s="107"/>
      <c r="L71" s="108"/>
      <c r="M71" s="141">
        <f>IF(AND(K71="NP",L71="NP"),"NP",IF(L71="NP",K71,IF(AND(K71="NP",L71=""),"NP",IF(K71="NP",L71,MIN(K71:L71)))))</f>
        <v>0</v>
      </c>
      <c r="N71" s="110" t="str">
        <f>IF(I71="","",IF(I71&gt;2002,"s","m"))</f>
        <v>m</v>
      </c>
      <c r="O71" s="9"/>
      <c r="P71" s="15">
        <f>IF(M71=0,9999,IF(M71="NP",999,M71))</f>
        <v>9999</v>
      </c>
      <c r="Q71" s="15">
        <f>IF(M71=0,9999,IF(M71="NP",999,IF(OR(K71="NP",L71="NP"),MIN(K71:L71)+500,K71+L71)))</f>
        <v>9999</v>
      </c>
      <c r="R71" s="15">
        <f>IF(N71="s",P71,9999)</f>
        <v>9999</v>
      </c>
      <c r="S71" s="15">
        <f>IF(N71="m",P71,9999)</f>
        <v>9999</v>
      </c>
      <c r="T71" s="16">
        <f>RANK(R71,$R$7:$R$75,1)*1000</f>
        <v>33000</v>
      </c>
      <c r="U71" s="16">
        <f>RANK(S71,$S$7:$S$75,1)*1000</f>
        <v>27000</v>
      </c>
      <c r="V71" s="16">
        <f>RANK(Q71,$Q$7:$Q$75,1)</f>
        <v>59</v>
      </c>
      <c r="W71" s="10">
        <f>IF(N71="s",V71+T71,99999)</f>
        <v>99999</v>
      </c>
      <c r="X71" s="10">
        <f>IF(N71="m",V71+U71,99999)</f>
        <v>27059</v>
      </c>
      <c r="Y71" s="10">
        <f>RANK(W71,$W$7:$W$75,1)</f>
        <v>34</v>
      </c>
      <c r="Z71" s="10">
        <f>RANK(X71,$X$7:$X$75,1)</f>
        <v>27</v>
      </c>
      <c r="AA71" s="10">
        <f>W71+ROW()*0.000001</f>
        <v>99999.000071</v>
      </c>
      <c r="AB71" s="10">
        <f>X71+ROW()*0.000001</f>
        <v>27059.000071</v>
      </c>
      <c r="AC71" s="10">
        <f>RANK(AA71,$AA$7:$AA$75,1)</f>
        <v>65</v>
      </c>
      <c r="AD71" s="10">
        <f>RANK(AB71,$AB$7:$AB$75,1)</f>
        <v>31</v>
      </c>
      <c r="AE71" s="10">
        <f>IF(OR(O71="d",O71="x"),999999,W71+ROW()*0.000001)</f>
        <v>99999.000071</v>
      </c>
      <c r="AF71" s="10">
        <f>IF(OR(O71="m",O71="x"),999999,X71+ROW()*0.000001)</f>
        <v>27059.000071</v>
      </c>
      <c r="AG71" s="10">
        <f>RANK(AE71,$AE$7:$AE$75,1)</f>
        <v>65</v>
      </c>
      <c r="AH71" s="10">
        <f>RANK(AF71,$AF$7:$AF$75,1)</f>
        <v>31</v>
      </c>
    </row>
    <row r="72" spans="1:34" s="5" customFormat="1" ht="18" customHeight="1" thickBot="1">
      <c r="A72" s="5">
        <f>IF(N72="s",AC72,999)</f>
        <v>999</v>
      </c>
      <c r="B72" s="5">
        <f>IF(N72="m",AD72,999)</f>
        <v>999</v>
      </c>
      <c r="C72" s="5">
        <f>IF(N72="s",AG72,999)</f>
        <v>999</v>
      </c>
      <c r="D72" s="5">
        <f>IF(N72="m",AH72,999)</f>
        <v>999</v>
      </c>
      <c r="E72" s="129">
        <f>IF(N72="s",Y72,IF(N72="m",Z72,999))</f>
        <v>999</v>
      </c>
      <c r="F72" s="130">
        <v>0</v>
      </c>
      <c r="G72" s="142"/>
      <c r="H72" s="143"/>
      <c r="I72" s="142"/>
      <c r="J72" s="143"/>
      <c r="K72" s="134"/>
      <c r="L72" s="135"/>
      <c r="M72" s="144">
        <f>IF(AND(K72="NP",L72="NP"),"NP",IF(L72="NP",K72,IF(AND(K72="NP",L72=""),"NP",IF(K72="NP",L72,MIN(K72:L72)))))</f>
        <v>0</v>
      </c>
      <c r="N72" s="137">
        <f>IF(I72="","",IF(I72&gt;2002,"s","m"))</f>
      </c>
      <c r="O72" s="9"/>
      <c r="P72" s="15">
        <f>IF(M72=0,9999,IF(M72="NP",999,M72))</f>
        <v>9999</v>
      </c>
      <c r="Q72" s="15">
        <f>IF(M72=0,9999,IF(M72="NP",999,IF(OR(K72="NP",L72="NP"),MIN(K72:L72)+500,K72+L72)))</f>
        <v>9999</v>
      </c>
      <c r="R72" s="15">
        <f>IF(N72="s",P72,9999)</f>
        <v>9999</v>
      </c>
      <c r="S72" s="15">
        <f>IF(N72="m",P72,9999)</f>
        <v>9999</v>
      </c>
      <c r="T72" s="16">
        <f>RANK(R72,$R$7:$R$75,1)*1000</f>
        <v>33000</v>
      </c>
      <c r="U72" s="16">
        <f>RANK(S72,$S$7:$S$75,1)*1000</f>
        <v>27000</v>
      </c>
      <c r="V72" s="16">
        <f>RANK(Q72,$Q$7:$Q$75,1)</f>
        <v>59</v>
      </c>
      <c r="W72" s="10">
        <f>IF(N72="s",V72+T72,99999)</f>
        <v>99999</v>
      </c>
      <c r="X72" s="10">
        <f>IF(N72="m",V72+U72,99999)</f>
        <v>99999</v>
      </c>
      <c r="Y72" s="10">
        <f>RANK(W72,$W$7:$W$75,1)</f>
        <v>34</v>
      </c>
      <c r="Z72" s="10">
        <f>RANK(X72,$X$7:$X$75,1)</f>
        <v>32</v>
      </c>
      <c r="AA72" s="10">
        <f>W72+ROW()*0.000001</f>
        <v>99999.000072</v>
      </c>
      <c r="AB72" s="10">
        <f>X72+ROW()*0.000001</f>
        <v>99999.000072</v>
      </c>
      <c r="AC72" s="10">
        <f>RANK(AA72,$AA$7:$AA$75,1)</f>
        <v>66</v>
      </c>
      <c r="AD72" s="10">
        <f>RANK(AB72,$AB$7:$AB$75,1)</f>
        <v>66</v>
      </c>
      <c r="AE72" s="10">
        <f>IF(OR(O72="d",O72="x"),999999,W72+ROW()*0.000001)</f>
        <v>99999.000072</v>
      </c>
      <c r="AF72" s="10">
        <f>IF(OR(O72="m",O72="x"),999999,X72+ROW()*0.000001)</f>
        <v>99999.000072</v>
      </c>
      <c r="AG72" s="10">
        <f>RANK(AE72,$AE$7:$AE$75,1)</f>
        <v>66</v>
      </c>
      <c r="AH72" s="10">
        <f>RANK(AF72,$AF$7:$AF$75,1)</f>
        <v>66</v>
      </c>
    </row>
    <row r="73" spans="1:34" s="5" customFormat="1" ht="18" customHeight="1">
      <c r="A73" s="5">
        <f>IF(N73="s",AC73,999)</f>
        <v>999</v>
      </c>
      <c r="B73" s="5">
        <f>IF(N73="m",AD73,999)</f>
        <v>999</v>
      </c>
      <c r="C73" s="5">
        <f>IF(N73="s",AG73,999)</f>
        <v>999</v>
      </c>
      <c r="D73" s="5">
        <f>IF(N73="m",AH73,999)</f>
        <v>999</v>
      </c>
      <c r="E73" s="49">
        <f>IF(N73="s",Y73,IF(N73="m",Z73,999))</f>
        <v>999</v>
      </c>
      <c r="F73" s="50"/>
      <c r="G73" s="66"/>
      <c r="H73" s="67"/>
      <c r="I73" s="66"/>
      <c r="J73" s="67"/>
      <c r="K73" s="51"/>
      <c r="L73" s="52"/>
      <c r="M73" s="53">
        <f>IF(AND(K73="NP",L73="NP"),"NP",IF(L73="NP",K73,IF(AND(K73="NP",L73=""),"NP",IF(K73="NP",L73,MIN(K73:L73)))))</f>
        <v>0</v>
      </c>
      <c r="N73" s="54">
        <f>IF(I73="","",IF(I73&gt;2002,"s","m"))</f>
      </c>
      <c r="O73" s="9"/>
      <c r="P73" s="15">
        <f>IF(M73=0,9999,IF(M73="NP",999,M73))</f>
        <v>9999</v>
      </c>
      <c r="Q73" s="15">
        <f>IF(M73=0,9999,IF(M73="NP",999,IF(OR(K73="NP",L73="NP"),MIN(K73:L73)+500,K73+L73)))</f>
        <v>9999</v>
      </c>
      <c r="R73" s="15">
        <f>IF(N73="s",P73,9999)</f>
        <v>9999</v>
      </c>
      <c r="S73" s="15">
        <f>IF(N73="m",P73,9999)</f>
        <v>9999</v>
      </c>
      <c r="T73" s="16">
        <f>RANK(R73,$R$7:$R$75,1)*1000</f>
        <v>33000</v>
      </c>
      <c r="U73" s="16">
        <f>RANK(S73,$S$7:$S$75,1)*1000</f>
        <v>27000</v>
      </c>
      <c r="V73" s="16">
        <f>RANK(Q73,$Q$7:$Q$75,1)</f>
        <v>59</v>
      </c>
      <c r="W73" s="10">
        <f>IF(N73="s",V73+T73,99999)</f>
        <v>99999</v>
      </c>
      <c r="X73" s="10">
        <f>IF(N73="m",V73+U73,99999)</f>
        <v>99999</v>
      </c>
      <c r="Y73" s="10">
        <f>RANK(W73,$W$7:$W$75,1)</f>
        <v>34</v>
      </c>
      <c r="Z73" s="10">
        <f>RANK(X73,$X$7:$X$75,1)</f>
        <v>32</v>
      </c>
      <c r="AA73" s="10">
        <f>W73+ROW()*0.000001</f>
        <v>99999.000073</v>
      </c>
      <c r="AB73" s="10">
        <f>X73+ROW()*0.000001</f>
        <v>99999.000073</v>
      </c>
      <c r="AC73" s="10">
        <f>RANK(AA73,$AA$7:$AA$75,1)</f>
        <v>67</v>
      </c>
      <c r="AD73" s="10">
        <f>RANK(AB73,$AB$7:$AB$75,1)</f>
        <v>67</v>
      </c>
      <c r="AE73" s="10">
        <f>IF(OR(O73="d",O73="x"),999999,W73+ROW()*0.000001)</f>
        <v>99999.000073</v>
      </c>
      <c r="AF73" s="10">
        <f>IF(OR(O73="m",O73="x"),999999,X73+ROW()*0.000001)</f>
        <v>99999.000073</v>
      </c>
      <c r="AG73" s="10">
        <f>RANK(AE73,$AE$7:$AE$75,1)</f>
        <v>67</v>
      </c>
      <c r="AH73" s="10">
        <f>RANK(AF73,$AF$7:$AF$75,1)</f>
        <v>67</v>
      </c>
    </row>
    <row r="74" spans="1:34" s="5" customFormat="1" ht="18" customHeight="1">
      <c r="A74" s="5">
        <f>IF(N74="s",AC74,999)</f>
        <v>999</v>
      </c>
      <c r="B74" s="5">
        <f>IF(N74="m",AD74,999)</f>
        <v>999</v>
      </c>
      <c r="C74" s="5">
        <f>IF(N74="s",AG74,999)</f>
        <v>999</v>
      </c>
      <c r="D74" s="5">
        <f>IF(N74="m",AH74,999)</f>
        <v>999</v>
      </c>
      <c r="E74" s="41">
        <f>IF(N74="s",Y74,IF(N74="m",Z74,999))</f>
        <v>999</v>
      </c>
      <c r="F74" s="42"/>
      <c r="G74" s="43"/>
      <c r="H74" s="44"/>
      <c r="I74" s="43"/>
      <c r="J74" s="44"/>
      <c r="K74" s="47"/>
      <c r="L74" s="45"/>
      <c r="M74" s="46">
        <f>IF(AND(K74="NP",L74="NP"),"NP",IF(L74="NP",K74,IF(AND(K74="NP",L74=""),"NP",IF(K74="NP",L74,MIN(K74:L74)))))</f>
        <v>0</v>
      </c>
      <c r="N74" s="48">
        <f>IF(I74="","",IF(I74&gt;2002,"s","m"))</f>
      </c>
      <c r="O74" s="9"/>
      <c r="P74" s="15">
        <f>IF(M74=0,9999,IF(M74="NP",999,M74))</f>
        <v>9999</v>
      </c>
      <c r="Q74" s="15">
        <f>IF(M74=0,9999,IF(M74="NP",999,IF(OR(K74="NP",L74="NP"),MIN(K74:L74)+500,K74+L74)))</f>
        <v>9999</v>
      </c>
      <c r="R74" s="15">
        <f>IF(N74="s",P74,9999)</f>
        <v>9999</v>
      </c>
      <c r="S74" s="15">
        <f>IF(N74="m",P74,9999)</f>
        <v>9999</v>
      </c>
      <c r="T74" s="16">
        <f>RANK(R74,$R$7:$R$75,1)*1000</f>
        <v>33000</v>
      </c>
      <c r="U74" s="16">
        <f>RANK(S74,$S$7:$S$75,1)*1000</f>
        <v>27000</v>
      </c>
      <c r="V74" s="16">
        <f>RANK(Q74,$Q$7:$Q$75,1)</f>
        <v>59</v>
      </c>
      <c r="W74" s="10">
        <f>IF(N74="s",V74+T74,99999)</f>
        <v>99999</v>
      </c>
      <c r="X74" s="10">
        <f>IF(N74="m",V74+U74,99999)</f>
        <v>99999</v>
      </c>
      <c r="Y74" s="10">
        <f>RANK(W74,$W$7:$W$75,1)</f>
        <v>34</v>
      </c>
      <c r="Z74" s="10">
        <f>RANK(X74,$X$7:$X$75,1)</f>
        <v>32</v>
      </c>
      <c r="AA74" s="10">
        <f>W74+ROW()*0.000001</f>
        <v>99999.000074</v>
      </c>
      <c r="AB74" s="10">
        <f>X74+ROW()*0.000001</f>
        <v>99999.000074</v>
      </c>
      <c r="AC74" s="10">
        <f>RANK(AA74,$AA$7:$AA$75,1)</f>
        <v>68</v>
      </c>
      <c r="AD74" s="10">
        <f>RANK(AB74,$AB$7:$AB$75,1)</f>
        <v>68</v>
      </c>
      <c r="AE74" s="10">
        <f>IF(OR(O74="d",O74="x"),999999,W74+ROW()*0.000001)</f>
        <v>99999.000074</v>
      </c>
      <c r="AF74" s="10">
        <f>IF(OR(O74="m",O74="x"),999999,X74+ROW()*0.000001)</f>
        <v>99999.000074</v>
      </c>
      <c r="AG74" s="10">
        <f>RANK(AE74,$AE$7:$AE$75,1)</f>
        <v>68</v>
      </c>
      <c r="AH74" s="10">
        <f>RANK(AF74,$AF$7:$AF$75,1)</f>
        <v>68</v>
      </c>
    </row>
    <row r="75" spans="1:34" s="5" customFormat="1" ht="18" customHeight="1" thickBot="1">
      <c r="A75" s="5">
        <f>IF(N75="s",AC75,999)</f>
        <v>999</v>
      </c>
      <c r="B75" s="5">
        <f>IF(N75="m",AD75,999)</f>
        <v>999</v>
      </c>
      <c r="C75" s="5">
        <f>IF(N75="s",AG75,999)</f>
        <v>999</v>
      </c>
      <c r="D75" s="5">
        <f>IF(N75="m",AH75,999)</f>
        <v>999</v>
      </c>
      <c r="E75" s="33">
        <f>IF(N75="s",Y75,IF(N75="m",Z75,999))</f>
        <v>999</v>
      </c>
      <c r="F75" s="34"/>
      <c r="G75" s="35"/>
      <c r="H75" s="36"/>
      <c r="I75" s="35"/>
      <c r="J75" s="36"/>
      <c r="K75" s="37"/>
      <c r="L75" s="38"/>
      <c r="M75" s="39">
        <f>IF(AND(K75="NP",L75="NP"),"NP",IF(L75="NP",K75,IF(AND(K75="NP",L75=""),"NP",IF(K75="NP",L75,MIN(K75:L75)))))</f>
        <v>0</v>
      </c>
      <c r="N75" s="40">
        <f>IF(I75="","",IF(I75&gt;2002,"s","m"))</f>
      </c>
      <c r="O75" s="9"/>
      <c r="P75" s="15">
        <f>IF(M75=0,9999,IF(M75="NP",999,M75))</f>
        <v>9999</v>
      </c>
      <c r="Q75" s="15">
        <f>IF(M75=0,9999,IF(M75="NP",999,IF(OR(K75="NP",L75="NP"),MIN(K75:L75)+500,K75+L75)))</f>
        <v>9999</v>
      </c>
      <c r="R75" s="15">
        <f>IF(N75="s",P75,9999)</f>
        <v>9999</v>
      </c>
      <c r="S75" s="15">
        <f>IF(N75="m",P75,9999)</f>
        <v>9999</v>
      </c>
      <c r="T75" s="16">
        <f>RANK(R75,$R$7:$R$75,1)*1000</f>
        <v>33000</v>
      </c>
      <c r="U75" s="16">
        <f>RANK(S75,$S$7:$S$75,1)*1000</f>
        <v>27000</v>
      </c>
      <c r="V75" s="16">
        <f>RANK(Q75,$Q$7:$Q$75,1)</f>
        <v>59</v>
      </c>
      <c r="W75" s="10">
        <f>IF(N75="s",V75+T75,99999)</f>
        <v>99999</v>
      </c>
      <c r="X75" s="10">
        <f>IF(N75="m",V75+U75,99999)</f>
        <v>99999</v>
      </c>
      <c r="Y75" s="10">
        <f>RANK(W75,$W$7:$W$75,1)</f>
        <v>34</v>
      </c>
      <c r="Z75" s="10">
        <f>RANK(X75,$X$7:$X$75,1)</f>
        <v>32</v>
      </c>
      <c r="AA75" s="10">
        <f>W75+ROW()*0.000001</f>
        <v>99999.000075</v>
      </c>
      <c r="AB75" s="10">
        <f>X75+ROW()*0.000001</f>
        <v>99999.000075</v>
      </c>
      <c r="AC75" s="10">
        <f>RANK(AA75,$AA$7:$AA$75,1)</f>
        <v>69</v>
      </c>
      <c r="AD75" s="10">
        <f>RANK(AB75,$AB$7:$AB$75,1)</f>
        <v>69</v>
      </c>
      <c r="AE75" s="10">
        <f>IF(OR(O75="d",O75="x"),999999,W75+ROW()*0.000001)</f>
        <v>99999.000075</v>
      </c>
      <c r="AF75" s="10">
        <f>IF(OR(O75="m",O75="x"),999999,X75+ROW()*0.000001)</f>
        <v>99999.000075</v>
      </c>
      <c r="AG75" s="10">
        <f>RANK(AE75,$AE$7:$AE$75,1)</f>
        <v>69</v>
      </c>
      <c r="AH75" s="10">
        <f>RANK(AF75,$AF$7:$AF$75,1)</f>
        <v>69</v>
      </c>
    </row>
  </sheetData>
  <sheetProtection/>
  <mergeCells count="4">
    <mergeCell ref="E1:N1"/>
    <mergeCell ref="E2:N2"/>
    <mergeCell ref="E3:N3"/>
    <mergeCell ref="K5:L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A1" sqref="A1:J63"/>
    </sheetView>
  </sheetViews>
  <sheetFormatPr defaultColWidth="9.140625" defaultRowHeight="12.75"/>
  <sheetData>
    <row r="1" spans="1:10" ht="12.75">
      <c r="A1" s="25">
        <f>IF(J1="s",U1,IF(J1="m",V1,999))</f>
        <v>0</v>
      </c>
      <c r="B1" s="26">
        <v>1</v>
      </c>
      <c r="C1" s="73">
        <v>40512</v>
      </c>
      <c r="D1" s="83" t="s">
        <v>37</v>
      </c>
      <c r="E1" s="73">
        <v>2004</v>
      </c>
      <c r="F1" s="88" t="s">
        <v>38</v>
      </c>
      <c r="G1" s="29">
        <v>21.78</v>
      </c>
      <c r="H1" s="30">
        <v>22.15</v>
      </c>
      <c r="I1" s="31">
        <f>IF(AND(G1="NP",H1="NP"),"NP",IF(H1="NP",G1,IF(AND(G1="NP",H1=""),"NP",IF(G1="NP",H1,MIN(G1:H1)))))</f>
        <v>21.78</v>
      </c>
      <c r="J1" s="32" t="str">
        <f>IF(E1="","",IF(E1&gt;2002,"s","m"))</f>
        <v>s</v>
      </c>
    </row>
    <row r="2" spans="1:10" ht="12.75">
      <c r="A2" s="41">
        <f>IF(J2="s",U2,IF(J2="m",V2,999))</f>
        <v>0</v>
      </c>
      <c r="B2" s="42">
        <v>2</v>
      </c>
      <c r="C2" s="74">
        <v>61482</v>
      </c>
      <c r="D2" s="84" t="s">
        <v>39</v>
      </c>
      <c r="E2" s="74">
        <v>2004</v>
      </c>
      <c r="F2" s="89" t="s">
        <v>40</v>
      </c>
      <c r="G2" s="47" t="s">
        <v>151</v>
      </c>
      <c r="H2" s="45" t="s">
        <v>151</v>
      </c>
      <c r="I2" s="46">
        <f>IF(AND(G2="NP",H2="NP"),"NP",IF(H2="NP",G2,IF(AND(G2="NP",H2=""),"NP",IF(G2="NP",H2,MIN(G2:H2)))))</f>
        <v>0</v>
      </c>
      <c r="J2" s="48" t="str">
        <f>IF(E2="","",IF(E2&gt;2002,"s","m"))</f>
        <v>s</v>
      </c>
    </row>
    <row r="3" spans="1:10" ht="13.5" thickBot="1">
      <c r="A3" s="33">
        <f>IF(J3="s",U3,IF(J3="m",V3,999))</f>
        <v>0</v>
      </c>
      <c r="B3" s="34">
        <v>3</v>
      </c>
      <c r="C3" s="75">
        <v>18162</v>
      </c>
      <c r="D3" s="85" t="s">
        <v>41</v>
      </c>
      <c r="E3" s="75">
        <v>1993</v>
      </c>
      <c r="F3" s="90" t="s">
        <v>42</v>
      </c>
      <c r="G3" s="37">
        <v>19.86</v>
      </c>
      <c r="H3" s="38">
        <v>19.51</v>
      </c>
      <c r="I3" s="39">
        <f>IF(AND(G3="NP",H3="NP"),"NP",IF(H3="NP",G3,IF(AND(G3="NP",H3=""),"NP",IF(G3="NP",H3,MIN(G3:H3)))))</f>
        <v>19.51</v>
      </c>
      <c r="J3" s="40" t="str">
        <f>IF(E3="","",IF(E3&gt;2002,"s","m"))</f>
        <v>m</v>
      </c>
    </row>
    <row r="4" spans="1:10" ht="12.75">
      <c r="A4" s="93">
        <f>IF(J4="s",U4,IF(J4="m",V4,999))</f>
        <v>0</v>
      </c>
      <c r="B4" s="94">
        <v>4</v>
      </c>
      <c r="C4" s="95">
        <v>25002</v>
      </c>
      <c r="D4" s="96" t="s">
        <v>43</v>
      </c>
      <c r="E4" s="95">
        <v>2001</v>
      </c>
      <c r="F4" s="97" t="s">
        <v>44</v>
      </c>
      <c r="G4" s="98">
        <v>17.59</v>
      </c>
      <c r="H4" s="99">
        <v>17.43</v>
      </c>
      <c r="I4" s="100">
        <f>IF(AND(G4="NP",H4="NP"),"NP",IF(H4="NP",G4,IF(AND(G4="NP",H4=""),"NP",IF(G4="NP",H4,MIN(G4:H4)))))</f>
        <v>17.43</v>
      </c>
      <c r="J4" s="101" t="str">
        <f>IF(E4="","",IF(E4&gt;2002,"s","m"))</f>
        <v>m</v>
      </c>
    </row>
    <row r="5" spans="1:10" ht="12.75">
      <c r="A5" s="102">
        <f>IF(J5="s",U5,IF(J5="m",V5,999))</f>
        <v>0</v>
      </c>
      <c r="B5" s="103">
        <v>5</v>
      </c>
      <c r="C5" s="104">
        <v>26472</v>
      </c>
      <c r="D5" s="105" t="s">
        <v>45</v>
      </c>
      <c r="E5" s="104">
        <v>2003</v>
      </c>
      <c r="F5" s="106" t="s">
        <v>46</v>
      </c>
      <c r="G5" s="107">
        <v>19.06</v>
      </c>
      <c r="H5" s="108">
        <v>18.41</v>
      </c>
      <c r="I5" s="109">
        <f>IF(AND(G5="NP",H5="NP"),"NP",IF(H5="NP",G5,IF(AND(G5="NP",H5=""),"NP",IF(G5="NP",H5,MIN(G5:H5)))))</f>
        <v>18.41</v>
      </c>
      <c r="J5" s="110" t="str">
        <f>IF(E5="","",IF(E5&gt;2002,"s","m"))</f>
        <v>s</v>
      </c>
    </row>
    <row r="6" spans="1:10" ht="13.5" thickBot="1">
      <c r="A6" s="111">
        <f>IF(J6="s",U6,IF(J6="m",V6,999))</f>
        <v>0</v>
      </c>
      <c r="B6" s="112">
        <v>6</v>
      </c>
      <c r="C6" s="113">
        <v>31062</v>
      </c>
      <c r="D6" s="114" t="s">
        <v>47</v>
      </c>
      <c r="E6" s="113">
        <v>2002</v>
      </c>
      <c r="F6" s="115" t="s">
        <v>48</v>
      </c>
      <c r="G6" s="116" t="s">
        <v>151</v>
      </c>
      <c r="H6" s="117" t="s">
        <v>151</v>
      </c>
      <c r="I6" s="118">
        <f>IF(AND(G6="NP",H6="NP"),"NP",IF(H6="NP",G6,IF(AND(G6="NP",H6=""),"NP",IF(G6="NP",H6,MIN(G6:H6)))))</f>
        <v>0</v>
      </c>
      <c r="J6" s="119" t="str">
        <f>IF(E6="","",IF(E6&gt;2002,"s","m"))</f>
        <v>m</v>
      </c>
    </row>
    <row r="7" spans="1:10" ht="12.75">
      <c r="A7" s="25">
        <f>IF(J7="s",U7,IF(J7="m",V7,999))</f>
        <v>0</v>
      </c>
      <c r="B7" s="26">
        <v>7</v>
      </c>
      <c r="C7" s="73">
        <v>8402</v>
      </c>
      <c r="D7" s="83" t="s">
        <v>49</v>
      </c>
      <c r="E7" s="73">
        <v>1995</v>
      </c>
      <c r="F7" s="88" t="s">
        <v>50</v>
      </c>
      <c r="G7" s="29">
        <v>17.32</v>
      </c>
      <c r="H7" s="30">
        <v>16.96</v>
      </c>
      <c r="I7" s="31">
        <f>IF(AND(G7="NP",H7="NP"),"NP",IF(H7="NP",G7,IF(AND(G7="NP",H7=""),"NP",IF(G7="NP",H7,MIN(G7:H7)))))</f>
        <v>16.96</v>
      </c>
      <c r="J7" s="32" t="str">
        <f>IF(E7="","",IF(E7&gt;2002,"s","m"))</f>
        <v>m</v>
      </c>
    </row>
    <row r="8" spans="1:10" ht="12.75">
      <c r="A8" s="41">
        <f>IF(J8="s",U8,IF(J8="m",V8,999))</f>
        <v>0</v>
      </c>
      <c r="B8" s="42">
        <v>8</v>
      </c>
      <c r="C8" s="74">
        <v>27922</v>
      </c>
      <c r="D8" s="84" t="s">
        <v>51</v>
      </c>
      <c r="E8" s="74">
        <v>2002</v>
      </c>
      <c r="F8" s="89" t="s">
        <v>52</v>
      </c>
      <c r="G8" s="47">
        <v>20.51</v>
      </c>
      <c r="H8" s="45">
        <v>20.18</v>
      </c>
      <c r="I8" s="46">
        <f>IF(AND(G8="NP",H8="NP"),"NP",IF(H8="NP",G8,IF(AND(G8="NP",H8=""),"NP",IF(G8="NP",H8,MIN(G8:H8)))))</f>
        <v>20.18</v>
      </c>
      <c r="J8" s="48" t="str">
        <f>IF(E8="","",IF(E8&gt;2002,"s","m"))</f>
        <v>m</v>
      </c>
    </row>
    <row r="9" spans="1:10" ht="13.5" thickBot="1">
      <c r="A9" s="33">
        <f>IF(J9="s",U9,IF(J9="m",V9,999))</f>
        <v>0</v>
      </c>
      <c r="B9" s="34">
        <v>9</v>
      </c>
      <c r="C9" s="75">
        <v>11622</v>
      </c>
      <c r="D9" s="85" t="s">
        <v>53</v>
      </c>
      <c r="E9" s="75">
        <v>1996</v>
      </c>
      <c r="F9" s="90" t="s">
        <v>54</v>
      </c>
      <c r="G9" s="37" t="s">
        <v>151</v>
      </c>
      <c r="H9" s="38" t="s">
        <v>151</v>
      </c>
      <c r="I9" s="39">
        <f>IF(AND(G9="NP",H9="NP"),"NP",IF(H9="NP",G9,IF(AND(G9="NP",H9=""),"NP",IF(G9="NP",H9,MIN(G9:H9)))))</f>
        <v>0</v>
      </c>
      <c r="J9" s="40" t="str">
        <f>IF(E9="","",IF(E9&gt;2002,"s","m"))</f>
        <v>m</v>
      </c>
    </row>
    <row r="10" spans="1:10" ht="12.75">
      <c r="A10" s="93">
        <f>IF(J10="s",U10,IF(J10="m",V10,999))</f>
        <v>0</v>
      </c>
      <c r="B10" s="94">
        <v>10</v>
      </c>
      <c r="C10" s="95">
        <v>18942</v>
      </c>
      <c r="D10" s="96" t="s">
        <v>55</v>
      </c>
      <c r="E10" s="95">
        <v>2002</v>
      </c>
      <c r="F10" s="97" t="s">
        <v>56</v>
      </c>
      <c r="G10" s="98">
        <v>19.55</v>
      </c>
      <c r="H10" s="99">
        <v>19.17</v>
      </c>
      <c r="I10" s="100">
        <f>IF(AND(G10="NP",H10="NP"),"NP",IF(H10="NP",G10,IF(AND(G10="NP",H10=""),"NP",IF(G10="NP",H10,MIN(G10:H10)))))</f>
        <v>19.17</v>
      </c>
      <c r="J10" s="101" t="str">
        <f>IF(E10="","",IF(E10&gt;2002,"s","m"))</f>
        <v>m</v>
      </c>
    </row>
    <row r="11" spans="1:10" ht="12.75">
      <c r="A11" s="102">
        <f>IF(J11="s",U11,IF(J11="m",V11,999))</f>
        <v>0</v>
      </c>
      <c r="B11" s="103">
        <v>11</v>
      </c>
      <c r="C11" s="104">
        <v>19762</v>
      </c>
      <c r="D11" s="105" t="s">
        <v>57</v>
      </c>
      <c r="E11" s="104">
        <v>2003</v>
      </c>
      <c r="F11" s="106" t="s">
        <v>58</v>
      </c>
      <c r="G11" s="107">
        <v>19.03</v>
      </c>
      <c r="H11" s="108">
        <v>19.09</v>
      </c>
      <c r="I11" s="109">
        <f>IF(AND(G11="NP",H11="NP"),"NP",IF(H11="NP",G11,IF(AND(G11="NP",H11=""),"NP",IF(G11="NP",H11,MIN(G11:H11)))))</f>
        <v>19.03</v>
      </c>
      <c r="J11" s="110" t="str">
        <f>IF(E11="","",IF(E11&gt;2002,"s","m"))</f>
        <v>s</v>
      </c>
    </row>
    <row r="12" spans="1:10" ht="13.5" thickBot="1">
      <c r="A12" s="111">
        <f>IF(J12="s",U12,IF(J12="m",V12,999))</f>
        <v>0</v>
      </c>
      <c r="B12" s="112">
        <v>12</v>
      </c>
      <c r="C12" s="113">
        <v>4172</v>
      </c>
      <c r="D12" s="114" t="s">
        <v>59</v>
      </c>
      <c r="E12" s="113">
        <v>1990</v>
      </c>
      <c r="F12" s="115" t="s">
        <v>60</v>
      </c>
      <c r="G12" s="116">
        <v>17.35</v>
      </c>
      <c r="H12" s="117">
        <v>17.24</v>
      </c>
      <c r="I12" s="118">
        <f>IF(AND(G12="NP",H12="NP"),"NP",IF(H12="NP",G12,IF(AND(G12="NP",H12=""),"NP",IF(G12="NP",H12,MIN(G12:H12)))))</f>
        <v>17.24</v>
      </c>
      <c r="J12" s="119" t="str">
        <f>IF(E12="","",IF(E12&gt;2002,"s","m"))</f>
        <v>m</v>
      </c>
    </row>
    <row r="13" spans="1:10" ht="12.75">
      <c r="A13" s="25">
        <f>IF(J13="s",U13,IF(J13="m",V13,999))</f>
        <v>0</v>
      </c>
      <c r="B13" s="26">
        <v>13</v>
      </c>
      <c r="C13" s="73">
        <v>43872</v>
      </c>
      <c r="D13" s="83" t="s">
        <v>61</v>
      </c>
      <c r="E13" s="73">
        <v>2004</v>
      </c>
      <c r="F13" s="88" t="s">
        <v>62</v>
      </c>
      <c r="G13" s="29">
        <v>19.31</v>
      </c>
      <c r="H13" s="30">
        <v>19.26</v>
      </c>
      <c r="I13" s="31">
        <f>IF(AND(G13="NP",H13="NP"),"NP",IF(H13="NP",G13,IF(AND(G13="NP",H13=""),"NP",IF(G13="NP",H13,MIN(G13:H13)))))</f>
        <v>19.26</v>
      </c>
      <c r="J13" s="32" t="str">
        <f>IF(E13="","",IF(E13&gt;2002,"s","m"))</f>
        <v>s</v>
      </c>
    </row>
    <row r="14" spans="1:10" ht="12.75">
      <c r="A14" s="41">
        <f>IF(J14="s",U14,IF(J14="m",V14,999))</f>
        <v>0</v>
      </c>
      <c r="B14" s="42">
        <v>14</v>
      </c>
      <c r="C14" s="74">
        <v>18612</v>
      </c>
      <c r="D14" s="84" t="s">
        <v>63</v>
      </c>
      <c r="E14" s="74">
        <v>2002</v>
      </c>
      <c r="F14" s="89" t="s">
        <v>40</v>
      </c>
      <c r="G14" s="47">
        <v>16.92</v>
      </c>
      <c r="H14" s="45" t="s">
        <v>152</v>
      </c>
      <c r="I14" s="46">
        <f>IF(AND(G14="NP",H14="NP"),"NP",IF(H14="NP",G14,IF(AND(G14="NP",H14=""),"NP",IF(G14="NP",H14,MIN(G14:H14)))))</f>
        <v>16.92</v>
      </c>
      <c r="J14" s="48" t="str">
        <f>IF(E14="","",IF(E14&gt;2002,"s","m"))</f>
        <v>m</v>
      </c>
    </row>
    <row r="15" spans="1:10" ht="13.5" thickBot="1">
      <c r="A15" s="33">
        <f>IF(J15="s",U15,IF(J15="m",V15,999))</f>
        <v>0</v>
      </c>
      <c r="B15" s="34">
        <v>15</v>
      </c>
      <c r="C15" s="75">
        <v>8972</v>
      </c>
      <c r="D15" s="85" t="s">
        <v>64</v>
      </c>
      <c r="E15" s="75">
        <v>1996</v>
      </c>
      <c r="F15" s="90" t="s">
        <v>65</v>
      </c>
      <c r="G15" s="37">
        <v>16.98</v>
      </c>
      <c r="H15" s="38">
        <v>19.1</v>
      </c>
      <c r="I15" s="39">
        <f>IF(AND(G15="NP",H15="NP"),"NP",IF(H15="NP",G15,IF(AND(G15="NP",H15=""),"NP",IF(G15="NP",H15,MIN(G15:H15)))))</f>
        <v>16.98</v>
      </c>
      <c r="J15" s="40" t="str">
        <f>IF(E15="","",IF(E15&gt;2002,"s","m"))</f>
        <v>m</v>
      </c>
    </row>
    <row r="16" spans="1:10" ht="12.75">
      <c r="A16" s="93">
        <f>IF(J16="s",U16,IF(J16="m",V16,999))</f>
        <v>0</v>
      </c>
      <c r="B16" s="94">
        <v>16</v>
      </c>
      <c r="C16" s="95">
        <v>43782</v>
      </c>
      <c r="D16" s="96" t="s">
        <v>146</v>
      </c>
      <c r="E16" s="95">
        <v>2003</v>
      </c>
      <c r="F16" s="97" t="s">
        <v>147</v>
      </c>
      <c r="G16" s="98">
        <v>24.1</v>
      </c>
      <c r="H16" s="99">
        <v>20.14</v>
      </c>
      <c r="I16" s="100">
        <f>IF(AND(G16="NP",H16="NP"),"NP",IF(H16="NP",G16,IF(AND(G16="NP",H16=""),"NP",IF(G16="NP",H16,MIN(G16:H16)))))</f>
        <v>20.14</v>
      </c>
      <c r="J16" s="101" t="str">
        <f>IF(E16="","",IF(E16&gt;2002,"s","m"))</f>
        <v>s</v>
      </c>
    </row>
    <row r="17" spans="1:10" ht="12.75">
      <c r="A17" s="102">
        <f>IF(J17="s",U17,IF(J17="m",V17,999))</f>
        <v>0</v>
      </c>
      <c r="B17" s="103">
        <v>17</v>
      </c>
      <c r="C17" s="104">
        <v>37562</v>
      </c>
      <c r="D17" s="105" t="s">
        <v>67</v>
      </c>
      <c r="E17" s="104">
        <v>2002</v>
      </c>
      <c r="F17" s="106" t="s">
        <v>68</v>
      </c>
      <c r="G17" s="107">
        <v>18.32</v>
      </c>
      <c r="H17" s="108">
        <v>18.21</v>
      </c>
      <c r="I17" s="109">
        <f>IF(AND(G17="NP",H17="NP"),"NP",IF(H17="NP",G17,IF(AND(G17="NP",H17=""),"NP",IF(G17="NP",H17,MIN(G17:H17)))))</f>
        <v>18.21</v>
      </c>
      <c r="J17" s="110" t="str">
        <f>IF(E17="","",IF(E17&gt;2002,"s","m"))</f>
        <v>m</v>
      </c>
    </row>
    <row r="18" spans="1:10" ht="13.5" thickBot="1">
      <c r="A18" s="111">
        <f>IF(J18="s",U18,IF(J18="m",V18,999))</f>
        <v>0</v>
      </c>
      <c r="B18" s="112">
        <v>18</v>
      </c>
      <c r="C18" s="113">
        <v>11782</v>
      </c>
      <c r="D18" s="114" t="s">
        <v>69</v>
      </c>
      <c r="E18" s="113">
        <v>1995</v>
      </c>
      <c r="F18" s="115" t="s">
        <v>70</v>
      </c>
      <c r="G18" s="116" t="s">
        <v>152</v>
      </c>
      <c r="H18" s="117" t="s">
        <v>152</v>
      </c>
      <c r="I18" s="118" t="str">
        <f>IF(AND(G18="NP",H18="NP"),"NP",IF(H18="NP",G18,IF(AND(G18="NP",H18=""),"NP",IF(G18="NP",H18,MIN(G18:H18)))))</f>
        <v>NP</v>
      </c>
      <c r="J18" s="119" t="str">
        <f>IF(E18="","",IF(E18&gt;2002,"s","m"))</f>
        <v>m</v>
      </c>
    </row>
    <row r="19" spans="1:10" ht="12.75">
      <c r="A19" s="61">
        <f>IF(J19="s",U19,IF(J19="m",V19,999))</f>
        <v>0</v>
      </c>
      <c r="B19" s="26">
        <v>19</v>
      </c>
      <c r="C19" s="78">
        <v>24082</v>
      </c>
      <c r="D19" s="83" t="s">
        <v>71</v>
      </c>
      <c r="E19" s="78">
        <v>2001</v>
      </c>
      <c r="F19" s="68" t="s">
        <v>72</v>
      </c>
      <c r="G19" s="29">
        <v>19.52</v>
      </c>
      <c r="H19" s="30">
        <v>24.16</v>
      </c>
      <c r="I19" s="30">
        <f>IF(AND(G19="NP",H19="NP"),"NP",IF(H19="NP",G19,IF(AND(G19="NP",H19=""),"NP",IF(G19="NP",H19,MIN(G19:H19)))))</f>
        <v>19.52</v>
      </c>
      <c r="J19" s="32" t="str">
        <f>IF(E19="","",IF(E19&gt;2002,"s","m"))</f>
        <v>m</v>
      </c>
    </row>
    <row r="20" spans="1:10" ht="12.75">
      <c r="A20" s="62">
        <f>IF(J20="s",U20,IF(J20="m",V20,999))</f>
        <v>0</v>
      </c>
      <c r="B20" s="42">
        <v>20</v>
      </c>
      <c r="C20" s="79">
        <v>21622</v>
      </c>
      <c r="D20" s="84" t="s">
        <v>73</v>
      </c>
      <c r="E20" s="79">
        <v>2000</v>
      </c>
      <c r="F20" s="69" t="s">
        <v>56</v>
      </c>
      <c r="G20" s="47" t="s">
        <v>151</v>
      </c>
      <c r="H20" s="45" t="s">
        <v>151</v>
      </c>
      <c r="I20" s="45">
        <f>IF(AND(G20="NP",H20="NP"),"NP",IF(H20="NP",G20,IF(AND(G20="NP",H20=""),"NP",IF(G20="NP",H20,MIN(G20:H20)))))</f>
        <v>0</v>
      </c>
      <c r="J20" s="48" t="str">
        <f>IF(E20="","",IF(E20&gt;2002,"s","m"))</f>
        <v>m</v>
      </c>
    </row>
    <row r="21" spans="1:10" ht="13.5" thickBot="1">
      <c r="A21" s="63">
        <f>IF(J21="s",U21,IF(J21="m",V21,999))</f>
        <v>0</v>
      </c>
      <c r="B21" s="34">
        <v>21</v>
      </c>
      <c r="C21" s="80">
        <v>19712</v>
      </c>
      <c r="D21" s="85" t="s">
        <v>74</v>
      </c>
      <c r="E21" s="80">
        <v>2004</v>
      </c>
      <c r="F21" s="70" t="s">
        <v>75</v>
      </c>
      <c r="G21" s="37">
        <v>21.48</v>
      </c>
      <c r="H21" s="38">
        <v>20.69</v>
      </c>
      <c r="I21" s="38">
        <f>IF(AND(G21="NP",H21="NP"),"NP",IF(H21="NP",G21,IF(AND(G21="NP",H21=""),"NP",IF(G21="NP",H21,MIN(G21:H21)))))</f>
        <v>20.69</v>
      </c>
      <c r="J21" s="40" t="str">
        <f>IF(E21="","",IF(E21&gt;2002,"s","m"))</f>
        <v>s</v>
      </c>
    </row>
    <row r="22" spans="1:10" ht="12.75">
      <c r="A22" s="93">
        <f>IF(J22="s",U22,IF(J22="m",V22,999))</f>
        <v>0</v>
      </c>
      <c r="B22" s="94">
        <v>22</v>
      </c>
      <c r="C22" s="95">
        <v>19942</v>
      </c>
      <c r="D22" s="96" t="s">
        <v>76</v>
      </c>
      <c r="E22" s="95">
        <v>2003</v>
      </c>
      <c r="F22" s="97" t="s">
        <v>77</v>
      </c>
      <c r="G22" s="98">
        <v>18.11</v>
      </c>
      <c r="H22" s="99">
        <v>18.21</v>
      </c>
      <c r="I22" s="100">
        <f>IF(AND(G22="NP",H22="NP"),"NP",IF(H22="NP",G22,IF(AND(G22="NP",H22=""),"NP",IF(G22="NP",H22,MIN(G22:H22)))))</f>
        <v>18.11</v>
      </c>
      <c r="J22" s="101" t="str">
        <f>IF(E22="","",IF(E22&gt;2002,"s","m"))</f>
        <v>s</v>
      </c>
    </row>
    <row r="23" spans="1:10" ht="12.75">
      <c r="A23" s="102">
        <f>IF(J23="s",U23,IF(J23="m",V23,999))</f>
        <v>0</v>
      </c>
      <c r="B23" s="103">
        <v>23</v>
      </c>
      <c r="C23" s="104">
        <v>41812</v>
      </c>
      <c r="D23" s="105" t="s">
        <v>78</v>
      </c>
      <c r="E23" s="104">
        <v>2001</v>
      </c>
      <c r="F23" s="106" t="s">
        <v>79</v>
      </c>
      <c r="G23" s="107" t="s">
        <v>151</v>
      </c>
      <c r="H23" s="108" t="s">
        <v>151</v>
      </c>
      <c r="I23" s="109">
        <f>IF(AND(G23="NP",H23="NP"),"NP",IF(H23="NP",G23,IF(AND(G23="NP",H23=""),"NP",IF(G23="NP",H23,MIN(G23:H23)))))</f>
        <v>0</v>
      </c>
      <c r="J23" s="110" t="str">
        <f>IF(E23="","",IF(E23&gt;2002,"s","m"))</f>
        <v>m</v>
      </c>
    </row>
    <row r="24" spans="1:10" ht="13.5" thickBot="1">
      <c r="A24" s="111">
        <f>IF(J24="s",U24,IF(J24="m",V24,999))</f>
        <v>0</v>
      </c>
      <c r="B24" s="112">
        <v>24</v>
      </c>
      <c r="C24" s="113">
        <v>63182</v>
      </c>
      <c r="D24" s="114" t="s">
        <v>80</v>
      </c>
      <c r="E24" s="113">
        <v>2003</v>
      </c>
      <c r="F24" s="115" t="s">
        <v>81</v>
      </c>
      <c r="G24" s="116">
        <v>26.95</v>
      </c>
      <c r="H24" s="117">
        <v>24.76</v>
      </c>
      <c r="I24" s="118">
        <f>IF(AND(G24="NP",H24="NP"),"NP",IF(H24="NP",G24,IF(AND(G24="NP",H24=""),"NP",IF(G24="NP",H24,MIN(G24:H24)))))</f>
        <v>24.76</v>
      </c>
      <c r="J24" s="119" t="str">
        <f>IF(E24="","",IF(E24&gt;2002,"s","m"))</f>
        <v>s</v>
      </c>
    </row>
    <row r="25" spans="1:10" ht="12.75">
      <c r="A25" s="25">
        <f>IF(J25="s",U25,IF(J25="m",V25,999))</f>
        <v>0</v>
      </c>
      <c r="B25" s="26">
        <v>25</v>
      </c>
      <c r="C25" s="73">
        <v>15622</v>
      </c>
      <c r="D25" s="83" t="s">
        <v>82</v>
      </c>
      <c r="E25" s="73">
        <v>2001</v>
      </c>
      <c r="F25" s="88" t="s">
        <v>40</v>
      </c>
      <c r="G25" s="29">
        <v>17.45</v>
      </c>
      <c r="H25" s="30">
        <v>17.25</v>
      </c>
      <c r="I25" s="31">
        <f>IF(AND(G25="NP",H25="NP"),"NP",IF(H25="NP",G25,IF(AND(G25="NP",H25=""),"NP",IF(G25="NP",H25,MIN(G25:H25)))))</f>
        <v>17.25</v>
      </c>
      <c r="J25" s="32" t="str">
        <f>IF(E25="","",IF(E25&gt;2002,"s","m"))</f>
        <v>m</v>
      </c>
    </row>
    <row r="26" spans="1:10" ht="12.75">
      <c r="A26" s="41">
        <f>IF(J26="s",U26,IF(J26="m",V26,999))</f>
        <v>0</v>
      </c>
      <c r="B26" s="42">
        <v>26</v>
      </c>
      <c r="C26" s="74">
        <v>13842</v>
      </c>
      <c r="D26" s="84" t="s">
        <v>83</v>
      </c>
      <c r="E26" s="74">
        <v>1994</v>
      </c>
      <c r="F26" s="89" t="s">
        <v>66</v>
      </c>
      <c r="G26" s="47">
        <v>18.77</v>
      </c>
      <c r="H26" s="45">
        <v>18.87</v>
      </c>
      <c r="I26" s="46">
        <f>IF(AND(G26="NP",H26="NP"),"NP",IF(H26="NP",G26,IF(AND(G26="NP",H26=""),"NP",IF(G26="NP",H26,MIN(G26:H26)))))</f>
        <v>18.77</v>
      </c>
      <c r="J26" s="48" t="str">
        <f>IF(E26="","",IF(E26&gt;2002,"s","m"))</f>
        <v>m</v>
      </c>
    </row>
    <row r="27" spans="1:10" ht="13.5" thickBot="1">
      <c r="A27" s="33">
        <f>IF(J27="s",U27,IF(J27="m",V27,999))</f>
        <v>0</v>
      </c>
      <c r="B27" s="34">
        <v>27</v>
      </c>
      <c r="C27" s="75">
        <v>14892</v>
      </c>
      <c r="D27" s="85" t="s">
        <v>84</v>
      </c>
      <c r="E27" s="75">
        <v>2003</v>
      </c>
      <c r="F27" s="90" t="s">
        <v>85</v>
      </c>
      <c r="G27" s="37">
        <v>19.51</v>
      </c>
      <c r="H27" s="38">
        <v>21.13</v>
      </c>
      <c r="I27" s="39">
        <f>IF(AND(G27="NP",H27="NP"),"NP",IF(H27="NP",G27,IF(AND(G27="NP",H27=""),"NP",IF(G27="NP",H27,MIN(G27:H27)))))</f>
        <v>19.51</v>
      </c>
      <c r="J27" s="40" t="str">
        <f>IF(E27="","",IF(E27&gt;2002,"s","m"))</f>
        <v>s</v>
      </c>
    </row>
    <row r="28" spans="1:10" ht="12.75">
      <c r="A28" s="93">
        <f>IF(J28="s",U28,IF(J28="m",V28,999))</f>
        <v>0</v>
      </c>
      <c r="B28" s="94">
        <v>28</v>
      </c>
      <c r="C28" s="95">
        <v>61802</v>
      </c>
      <c r="D28" s="96" t="s">
        <v>86</v>
      </c>
      <c r="E28" s="95">
        <v>2004</v>
      </c>
      <c r="F28" s="97" t="s">
        <v>87</v>
      </c>
      <c r="G28" s="98">
        <v>26.57</v>
      </c>
      <c r="H28" s="99">
        <v>30.04</v>
      </c>
      <c r="I28" s="100">
        <f>IF(AND(G28="NP",H28="NP"),"NP",IF(H28="NP",G28,IF(AND(G28="NP",H28=""),"NP",IF(G28="NP",H28,MIN(G28:H28)))))</f>
        <v>26.57</v>
      </c>
      <c r="J28" s="101" t="str">
        <f>IF(E28="","",IF(E28&gt;2002,"s","m"))</f>
        <v>s</v>
      </c>
    </row>
    <row r="29" spans="1:10" ht="12.75">
      <c r="A29" s="102">
        <f>IF(J29="s",U29,IF(J29="m",V29,999))</f>
        <v>0</v>
      </c>
      <c r="B29" s="103">
        <v>29</v>
      </c>
      <c r="C29" s="104">
        <v>55162</v>
      </c>
      <c r="D29" s="105" t="s">
        <v>88</v>
      </c>
      <c r="E29" s="104">
        <v>2004</v>
      </c>
      <c r="F29" s="106" t="s">
        <v>89</v>
      </c>
      <c r="G29" s="107">
        <v>21.26</v>
      </c>
      <c r="H29" s="108">
        <v>20.82</v>
      </c>
      <c r="I29" s="109">
        <f>IF(AND(G29="NP",H29="NP"),"NP",IF(H29="NP",G29,IF(AND(G29="NP",H29=""),"NP",IF(G29="NP",H29,MIN(G29:H29)))))</f>
        <v>20.82</v>
      </c>
      <c r="J29" s="110" t="str">
        <f>IF(E29="","",IF(E29&gt;2002,"s","m"))</f>
        <v>s</v>
      </c>
    </row>
    <row r="30" spans="1:10" ht="13.5" thickBot="1">
      <c r="A30" s="111">
        <f>IF(J30="s",U30,IF(J30="m",V30,999))</f>
        <v>0</v>
      </c>
      <c r="B30" s="112">
        <v>30</v>
      </c>
      <c r="C30" s="113">
        <v>26382</v>
      </c>
      <c r="D30" s="114" t="s">
        <v>90</v>
      </c>
      <c r="E30" s="113">
        <v>2000</v>
      </c>
      <c r="F30" s="115" t="s">
        <v>56</v>
      </c>
      <c r="G30" s="116">
        <v>25.54</v>
      </c>
      <c r="H30" s="117">
        <v>25.58</v>
      </c>
      <c r="I30" s="118">
        <f>IF(AND(G30="NP",H30="NP"),"NP",IF(H30="NP",G30,IF(AND(G30="NP",H30=""),"NP",IF(G30="NP",H30,MIN(G30:H30)))))</f>
        <v>25.54</v>
      </c>
      <c r="J30" s="119" t="str">
        <f>IF(E30="","",IF(E30&gt;2002,"s","m"))</f>
        <v>m</v>
      </c>
    </row>
    <row r="31" spans="1:10" ht="12.75">
      <c r="A31" s="61">
        <f>IF(J31="s",U31,IF(J31="m",V31,999))</f>
        <v>0</v>
      </c>
      <c r="B31" s="26">
        <v>31</v>
      </c>
      <c r="C31" s="78">
        <v>32082</v>
      </c>
      <c r="D31" s="83" t="s">
        <v>91</v>
      </c>
      <c r="E31" s="78">
        <v>2004</v>
      </c>
      <c r="F31" s="68" t="s">
        <v>92</v>
      </c>
      <c r="G31" s="29">
        <v>19.06</v>
      </c>
      <c r="H31" s="30">
        <v>19.21</v>
      </c>
      <c r="I31" s="30">
        <f>IF(AND(G31="NP",H31="NP"),"NP",IF(H31="NP",G31,IF(AND(G31="NP",H31=""),"NP",IF(G31="NP",H31,MIN(G31:H31)))))</f>
        <v>19.06</v>
      </c>
      <c r="J31" s="32" t="str">
        <f>IF(E31="","",IF(E31&gt;2002,"s","m"))</f>
        <v>s</v>
      </c>
    </row>
    <row r="32" spans="1:10" ht="12.75">
      <c r="A32" s="62">
        <f>IF(J32="s",U32,IF(J32="m",V32,999))</f>
        <v>0</v>
      </c>
      <c r="B32" s="42">
        <v>32</v>
      </c>
      <c r="C32" s="79">
        <v>63332</v>
      </c>
      <c r="D32" s="84" t="s">
        <v>93</v>
      </c>
      <c r="E32" s="79">
        <v>2003</v>
      </c>
      <c r="F32" s="69" t="s">
        <v>94</v>
      </c>
      <c r="G32" s="47">
        <v>27.52</v>
      </c>
      <c r="H32" s="45">
        <v>26.02</v>
      </c>
      <c r="I32" s="45">
        <f>IF(AND(G32="NP",H32="NP"),"NP",IF(H32="NP",G32,IF(AND(G32="NP",H32=""),"NP",IF(G32="NP",H32,MIN(G32:H32)))))</f>
        <v>26.02</v>
      </c>
      <c r="J32" s="48" t="str">
        <f>IF(E32="","",IF(E32&gt;2002,"s","m"))</f>
        <v>s</v>
      </c>
    </row>
    <row r="33" spans="1:10" ht="13.5" thickBot="1">
      <c r="A33" s="63">
        <f>IF(J33="s",U33,IF(J33="m",V33,999))</f>
        <v>0</v>
      </c>
      <c r="B33" s="34">
        <v>33</v>
      </c>
      <c r="C33" s="80"/>
      <c r="D33" s="85" t="s">
        <v>95</v>
      </c>
      <c r="E33" s="80">
        <v>2002</v>
      </c>
      <c r="F33" s="70" t="s">
        <v>96</v>
      </c>
      <c r="G33" s="37">
        <v>20.59</v>
      </c>
      <c r="H33" s="38">
        <v>20.48</v>
      </c>
      <c r="I33" s="38">
        <f>IF(AND(G33="NP",H33="NP"),"NP",IF(H33="NP",G33,IF(AND(G33="NP",H33=""),"NP",IF(G33="NP",H33,MIN(G33:H33)))))</f>
        <v>20.48</v>
      </c>
      <c r="J33" s="40" t="str">
        <f>IF(E33="","",IF(E33&gt;2002,"s","m"))</f>
        <v>m</v>
      </c>
    </row>
    <row r="34" spans="1:10" ht="12.75">
      <c r="A34" s="120">
        <f>IF(J34="s",U34,IF(J34="m",V34,999))</f>
        <v>0</v>
      </c>
      <c r="B34" s="121">
        <v>34</v>
      </c>
      <c r="C34" s="122">
        <v>52622</v>
      </c>
      <c r="D34" s="123" t="s">
        <v>97</v>
      </c>
      <c r="E34" s="122">
        <v>2004</v>
      </c>
      <c r="F34" s="124" t="s">
        <v>98</v>
      </c>
      <c r="G34" s="125">
        <v>26.14</v>
      </c>
      <c r="H34" s="126">
        <v>22.29</v>
      </c>
      <c r="I34" s="127">
        <f>IF(AND(G34="NP",H34="NP"),"NP",IF(H34="NP",G34,IF(AND(G34="NP",H34=""),"NP",IF(G34="NP",H34,MIN(G34:H34)))))</f>
        <v>22.29</v>
      </c>
      <c r="J34" s="128" t="str">
        <f>IF(E34="","",IF(E34&gt;2002,"s","m"))</f>
        <v>s</v>
      </c>
    </row>
    <row r="35" spans="1:10" ht="12.75">
      <c r="A35" s="102">
        <f>IF(J35="s",U35,IF(J35="m",V35,999))</f>
        <v>0</v>
      </c>
      <c r="B35" s="103">
        <v>35</v>
      </c>
      <c r="C35" s="104">
        <v>23742</v>
      </c>
      <c r="D35" s="105" t="s">
        <v>99</v>
      </c>
      <c r="E35" s="104">
        <v>2004</v>
      </c>
      <c r="F35" s="106" t="s">
        <v>40</v>
      </c>
      <c r="G35" s="107">
        <v>39.69</v>
      </c>
      <c r="H35" s="108">
        <v>21.56</v>
      </c>
      <c r="I35" s="109">
        <f>IF(AND(G35="NP",H35="NP"),"NP",IF(H35="NP",G35,IF(AND(G35="NP",H35=""),"NP",IF(G35="NP",H35,MIN(G35:H35)))))</f>
        <v>21.56</v>
      </c>
      <c r="J35" s="110" t="str">
        <f>IF(E35="","",IF(E35&gt;2002,"s","m"))</f>
        <v>s</v>
      </c>
    </row>
    <row r="36" spans="1:10" ht="13.5" thickBot="1">
      <c r="A36" s="129">
        <f>IF(J36="s",U36,IF(J36="m",V36,999))</f>
        <v>0</v>
      </c>
      <c r="B36" s="130">
        <v>36</v>
      </c>
      <c r="C36" s="131">
        <v>20652</v>
      </c>
      <c r="D36" s="132" t="s">
        <v>100</v>
      </c>
      <c r="E36" s="131">
        <v>2004</v>
      </c>
      <c r="F36" s="133" t="s">
        <v>66</v>
      </c>
      <c r="G36" s="134">
        <v>17.88</v>
      </c>
      <c r="H36" s="135" t="s">
        <v>152</v>
      </c>
      <c r="I36" s="136">
        <f>IF(AND(G36="NP",H36="NP"),"NP",IF(H36="NP",G36,IF(AND(G36="NP",H36=""),"NP",IF(G36="NP",H36,MIN(G36:H36)))))</f>
        <v>17.88</v>
      </c>
      <c r="J36" s="137" t="str">
        <f>IF(E36="","",IF(E36&gt;2002,"s","m"))</f>
        <v>s</v>
      </c>
    </row>
    <row r="37" spans="1:10" ht="12.75">
      <c r="A37" s="64">
        <f>IF(J37="s",U37,IF(J37="m",V37,999))</f>
        <v>0</v>
      </c>
      <c r="B37" s="50">
        <v>37</v>
      </c>
      <c r="C37" s="81">
        <v>42492</v>
      </c>
      <c r="D37" s="86" t="s">
        <v>101</v>
      </c>
      <c r="E37" s="81">
        <v>2004</v>
      </c>
      <c r="F37" s="71" t="s">
        <v>46</v>
      </c>
      <c r="G37" s="51">
        <v>32</v>
      </c>
      <c r="H37" s="52" t="s">
        <v>152</v>
      </c>
      <c r="I37" s="52">
        <f>IF(AND(G37="NP",H37="NP"),"NP",IF(H37="NP",G37,IF(AND(G37="NP",H37=""),"NP",IF(G37="NP",H37,MIN(G37:H37)))))</f>
        <v>32</v>
      </c>
      <c r="J37" s="54" t="str">
        <f>IF(E37="","",IF(E37&gt;2002,"s","m"))</f>
        <v>s</v>
      </c>
    </row>
    <row r="38" spans="1:10" ht="12.75">
      <c r="A38" s="62">
        <f>IF(J38="s",U38,IF(J38="m",V38,999))</f>
        <v>0</v>
      </c>
      <c r="B38" s="42">
        <v>38</v>
      </c>
      <c r="C38" s="79">
        <v>21312</v>
      </c>
      <c r="D38" s="84" t="s">
        <v>102</v>
      </c>
      <c r="E38" s="79">
        <v>2003</v>
      </c>
      <c r="F38" s="69" t="s">
        <v>103</v>
      </c>
      <c r="G38" s="47">
        <v>18.37</v>
      </c>
      <c r="H38" s="45" t="s">
        <v>152</v>
      </c>
      <c r="I38" s="45">
        <f>IF(AND(G38="NP",H38="NP"),"NP",IF(H38="NP",G38,IF(AND(G38="NP",H38=""),"NP",IF(G38="NP",H38,MIN(G38:H38)))))</f>
        <v>18.37</v>
      </c>
      <c r="J38" s="48" t="str">
        <f>IF(E38="","",IF(E38&gt;2002,"s","m"))</f>
        <v>s</v>
      </c>
    </row>
    <row r="39" spans="1:10" ht="13.5" thickBot="1">
      <c r="A39" s="65">
        <f>IF(J39="s",U39,IF(J39="m",V39,999))</f>
        <v>0</v>
      </c>
      <c r="B39" s="56">
        <v>39</v>
      </c>
      <c r="C39" s="82">
        <v>38772</v>
      </c>
      <c r="D39" s="87" t="s">
        <v>104</v>
      </c>
      <c r="E39" s="82">
        <v>2004</v>
      </c>
      <c r="F39" s="72" t="s">
        <v>54</v>
      </c>
      <c r="G39" s="57">
        <v>22.94</v>
      </c>
      <c r="H39" s="58">
        <v>21.74</v>
      </c>
      <c r="I39" s="58">
        <f>IF(AND(G39="NP",H39="NP"),"NP",IF(H39="NP",G39,IF(AND(G39="NP",H39=""),"NP",IF(G39="NP",H39,MIN(G39:H39)))))</f>
        <v>21.74</v>
      </c>
      <c r="J39" s="60" t="str">
        <f>IF(E39="","",IF(E39&gt;2002,"s","m"))</f>
        <v>s</v>
      </c>
    </row>
    <row r="40" spans="1:10" ht="12.75">
      <c r="A40" s="120">
        <f>IF(J40="s",U40,IF(J40="m",V40,999))</f>
        <v>0</v>
      </c>
      <c r="B40" s="121">
        <v>40</v>
      </c>
      <c r="C40" s="122">
        <v>63272</v>
      </c>
      <c r="D40" s="123" t="s">
        <v>105</v>
      </c>
      <c r="E40" s="122">
        <v>2003</v>
      </c>
      <c r="F40" s="124" t="s">
        <v>87</v>
      </c>
      <c r="G40" s="125">
        <v>17.47</v>
      </c>
      <c r="H40" s="126">
        <v>18.27</v>
      </c>
      <c r="I40" s="127">
        <f>IF(AND(G40="NP",H40="NP"),"NP",IF(H40="NP",G40,IF(AND(G40="NP",H40=""),"NP",IF(G40="NP",H40,MIN(G40:H40)))))</f>
        <v>17.47</v>
      </c>
      <c r="J40" s="128" t="str">
        <f>IF(E40="","",IF(E40&gt;2002,"s","m"))</f>
        <v>s</v>
      </c>
    </row>
    <row r="41" spans="1:10" ht="12.75">
      <c r="A41" s="102">
        <f>IF(J41="s",U41,IF(J41="m",V41,999))</f>
        <v>0</v>
      </c>
      <c r="B41" s="103">
        <v>41</v>
      </c>
      <c r="C41" s="104">
        <v>41102</v>
      </c>
      <c r="D41" s="105" t="s">
        <v>106</v>
      </c>
      <c r="E41" s="104">
        <v>2002</v>
      </c>
      <c r="F41" s="106" t="s">
        <v>107</v>
      </c>
      <c r="G41" s="107">
        <v>21.82</v>
      </c>
      <c r="H41" s="108" t="s">
        <v>152</v>
      </c>
      <c r="I41" s="109">
        <f>IF(AND(G41="NP",H41="NP"),"NP",IF(H41="NP",G41,IF(AND(G41="NP",H41=""),"NP",IF(G41="NP",H41,MIN(G41:H41)))))</f>
        <v>21.82</v>
      </c>
      <c r="J41" s="110" t="str">
        <f>IF(E41="","",IF(E41&gt;2002,"s","m"))</f>
        <v>m</v>
      </c>
    </row>
    <row r="42" spans="1:10" ht="13.5" thickBot="1">
      <c r="A42" s="129">
        <f>IF(J42="s",U42,IF(J42="m",V42,999))</f>
        <v>0</v>
      </c>
      <c r="B42" s="130">
        <v>42</v>
      </c>
      <c r="C42" s="131">
        <v>35262</v>
      </c>
      <c r="D42" s="132" t="s">
        <v>108</v>
      </c>
      <c r="E42" s="131">
        <v>2001</v>
      </c>
      <c r="F42" s="133" t="s">
        <v>109</v>
      </c>
      <c r="G42" s="134">
        <v>20.1</v>
      </c>
      <c r="H42" s="135">
        <v>23.35</v>
      </c>
      <c r="I42" s="136">
        <f>IF(AND(G42="NP",H42="NP"),"NP",IF(H42="NP",G42,IF(AND(G42="NP",H42=""),"NP",IF(G42="NP",H42,MIN(G42:H42)))))</f>
        <v>20.1</v>
      </c>
      <c r="J42" s="137" t="str">
        <f>IF(E42="","",IF(E42&gt;2002,"s","m"))</f>
        <v>m</v>
      </c>
    </row>
    <row r="43" spans="1:10" ht="12.75">
      <c r="A43" s="64">
        <f>IF(J43="s",U43,IF(J43="m",V43,999))</f>
        <v>0</v>
      </c>
      <c r="B43" s="50">
        <v>43</v>
      </c>
      <c r="C43" s="81">
        <v>35502</v>
      </c>
      <c r="D43" s="86" t="s">
        <v>110</v>
      </c>
      <c r="E43" s="81">
        <v>2001</v>
      </c>
      <c r="F43" s="71" t="s">
        <v>111</v>
      </c>
      <c r="G43" s="51">
        <v>22.82</v>
      </c>
      <c r="H43" s="52">
        <v>19.61</v>
      </c>
      <c r="I43" s="52">
        <f>IF(AND(G43="NP",H43="NP"),"NP",IF(H43="NP",G43,IF(AND(G43="NP",H43=""),"NP",IF(G43="NP",H43,MIN(G43:H43)))))</f>
        <v>19.61</v>
      </c>
      <c r="J43" s="54" t="str">
        <f>IF(E43="","",IF(E43&gt;2002,"s","m"))</f>
        <v>m</v>
      </c>
    </row>
    <row r="44" spans="1:10" ht="12.75">
      <c r="A44" s="62">
        <f>IF(J44="s",U44,IF(J44="m",V44,999))</f>
        <v>0</v>
      </c>
      <c r="B44" s="42">
        <v>44</v>
      </c>
      <c r="C44" s="79">
        <v>40372</v>
      </c>
      <c r="D44" s="84" t="s">
        <v>112</v>
      </c>
      <c r="E44" s="79">
        <v>2004</v>
      </c>
      <c r="F44" s="69" t="s">
        <v>113</v>
      </c>
      <c r="G44" s="47">
        <v>17.84</v>
      </c>
      <c r="H44" s="45">
        <v>23.29</v>
      </c>
      <c r="I44" s="45">
        <f>IF(AND(G44="NP",H44="NP"),"NP",IF(H44="NP",G44,IF(AND(G44="NP",H44=""),"NP",IF(G44="NP",H44,MIN(G44:H44)))))</f>
        <v>17.84</v>
      </c>
      <c r="J44" s="48" t="str">
        <f>IF(E44="","",IF(E44&gt;2002,"s","m"))</f>
        <v>s</v>
      </c>
    </row>
    <row r="45" spans="1:10" ht="13.5" thickBot="1">
      <c r="A45" s="65">
        <f>IF(J45="s",U45,IF(J45="m",V45,999))</f>
        <v>0</v>
      </c>
      <c r="B45" s="56">
        <v>45</v>
      </c>
      <c r="C45" s="82">
        <v>16782</v>
      </c>
      <c r="D45" s="87" t="s">
        <v>114</v>
      </c>
      <c r="E45" s="82">
        <v>1999</v>
      </c>
      <c r="F45" s="72" t="s">
        <v>115</v>
      </c>
      <c r="G45" s="57" t="s">
        <v>152</v>
      </c>
      <c r="H45" s="58">
        <v>17.91</v>
      </c>
      <c r="I45" s="58">
        <f>IF(AND(G45="NP",H45="NP"),"NP",IF(H45="NP",G45,IF(AND(G45="NP",H45=""),"NP",IF(G45="NP",H45,MIN(G45:H45)))))</f>
        <v>17.91</v>
      </c>
      <c r="J45" s="60" t="str">
        <f>IF(E45="","",IF(E45&gt;2002,"s","m"))</f>
        <v>m</v>
      </c>
    </row>
    <row r="46" spans="1:10" ht="12.75">
      <c r="A46" s="120">
        <f>IF(J46="s",U46,IF(J46="m",V46,999))</f>
        <v>0</v>
      </c>
      <c r="B46" s="121">
        <v>46</v>
      </c>
      <c r="C46" s="122">
        <v>43882</v>
      </c>
      <c r="D46" s="123" t="s">
        <v>116</v>
      </c>
      <c r="E46" s="122">
        <v>2004</v>
      </c>
      <c r="F46" s="124" t="s">
        <v>62</v>
      </c>
      <c r="G46" s="125">
        <v>21.79</v>
      </c>
      <c r="H46" s="126">
        <v>21.41</v>
      </c>
      <c r="I46" s="127">
        <f>IF(AND(G46="NP",H46="NP"),"NP",IF(H46="NP",G46,IF(AND(G46="NP",H46=""),"NP",IF(G46="NP",H46,MIN(G46:H46)))))</f>
        <v>21.41</v>
      </c>
      <c r="J46" s="128" t="str">
        <f>IF(E46="","",IF(E46&gt;2002,"s","m"))</f>
        <v>s</v>
      </c>
    </row>
    <row r="47" spans="1:10" ht="12.75">
      <c r="A47" s="102">
        <f>IF(J47="s",U47,IF(J47="m",V47,999))</f>
        <v>0</v>
      </c>
      <c r="B47" s="103">
        <v>47</v>
      </c>
      <c r="C47" s="104">
        <v>20612</v>
      </c>
      <c r="D47" s="105" t="s">
        <v>117</v>
      </c>
      <c r="E47" s="104">
        <v>2004</v>
      </c>
      <c r="F47" s="106" t="s">
        <v>66</v>
      </c>
      <c r="G47" s="107">
        <v>46.92</v>
      </c>
      <c r="H47" s="108">
        <v>19.98</v>
      </c>
      <c r="I47" s="109">
        <f>IF(AND(G47="NP",H47="NP"),"NP",IF(H47="NP",G47,IF(AND(G47="NP",H47=""),"NP",IF(G47="NP",H47,MIN(G47:H47)))))</f>
        <v>19.98</v>
      </c>
      <c r="J47" s="110" t="str">
        <f>IF(E47="","",IF(E47&gt;2002,"s","m"))</f>
        <v>s</v>
      </c>
    </row>
    <row r="48" spans="1:10" ht="13.5" thickBot="1">
      <c r="A48" s="129">
        <f>IF(J48="s",U48,IF(J48="m",V48,999))</f>
        <v>0</v>
      </c>
      <c r="B48" s="130">
        <v>48</v>
      </c>
      <c r="C48" s="131">
        <v>31582</v>
      </c>
      <c r="D48" s="132" t="s">
        <v>118</v>
      </c>
      <c r="E48" s="131">
        <v>2002</v>
      </c>
      <c r="F48" s="133" t="s">
        <v>119</v>
      </c>
      <c r="G48" s="134">
        <v>24.45</v>
      </c>
      <c r="H48" s="135">
        <v>17.76</v>
      </c>
      <c r="I48" s="136">
        <f>IF(AND(G48="NP",H48="NP"),"NP",IF(H48="NP",G48,IF(AND(G48="NP",H48=""),"NP",IF(G48="NP",H48,MIN(G48:H48)))))</f>
        <v>17.76</v>
      </c>
      <c r="J48" s="137" t="str">
        <f>IF(E48="","",IF(E48&gt;2002,"s","m"))</f>
        <v>m</v>
      </c>
    </row>
    <row r="49" spans="1:10" ht="12.75">
      <c r="A49" s="49">
        <f>IF(J49="s",U49,IF(J49="m",V49,999))</f>
        <v>0</v>
      </c>
      <c r="B49" s="50">
        <v>49</v>
      </c>
      <c r="C49" s="76">
        <v>52082</v>
      </c>
      <c r="D49" s="86" t="s">
        <v>120</v>
      </c>
      <c r="E49" s="76">
        <v>2002</v>
      </c>
      <c r="F49" s="91" t="s">
        <v>121</v>
      </c>
      <c r="G49" s="51">
        <v>21.38</v>
      </c>
      <c r="H49" s="52">
        <v>21.55</v>
      </c>
      <c r="I49" s="53">
        <f>IF(AND(G49="NP",H49="NP"),"NP",IF(H49="NP",G49,IF(AND(G49="NP",H49=""),"NP",IF(G49="NP",H49,MIN(G49:H49)))))</f>
        <v>21.38</v>
      </c>
      <c r="J49" s="54" t="str">
        <f>IF(E49="","",IF(E49&gt;2002,"s","m"))</f>
        <v>m</v>
      </c>
    </row>
    <row r="50" spans="1:10" ht="12.75">
      <c r="A50" s="41">
        <f>IF(J50="s",U50,IF(J50="m",V50,999))</f>
        <v>0</v>
      </c>
      <c r="B50" s="42">
        <v>50</v>
      </c>
      <c r="C50" s="74">
        <v>10502</v>
      </c>
      <c r="D50" s="84" t="s">
        <v>122</v>
      </c>
      <c r="E50" s="74">
        <v>2003</v>
      </c>
      <c r="F50" s="89" t="s">
        <v>87</v>
      </c>
      <c r="G50" s="47">
        <v>19.5</v>
      </c>
      <c r="H50" s="45">
        <v>18.28</v>
      </c>
      <c r="I50" s="46">
        <f>IF(AND(G50="NP",H50="NP"),"NP",IF(H50="NP",G50,IF(AND(G50="NP",H50=""),"NP",IF(G50="NP",H50,MIN(G50:H50)))))</f>
        <v>18.28</v>
      </c>
      <c r="J50" s="48" t="str">
        <f>IF(E50="","",IF(E50&gt;2002,"s","m"))</f>
        <v>s</v>
      </c>
    </row>
    <row r="51" spans="1:10" ht="13.5" thickBot="1">
      <c r="A51" s="55">
        <f>IF(J51="s",U51,IF(J51="m",V51,999))</f>
        <v>0</v>
      </c>
      <c r="B51" s="56">
        <v>51</v>
      </c>
      <c r="C51" s="77">
        <v>30522</v>
      </c>
      <c r="D51" s="87" t="s">
        <v>123</v>
      </c>
      <c r="E51" s="77">
        <v>2003</v>
      </c>
      <c r="F51" s="92" t="s">
        <v>124</v>
      </c>
      <c r="G51" s="57">
        <v>18.09</v>
      </c>
      <c r="H51" s="58">
        <v>21.71</v>
      </c>
      <c r="I51" s="59">
        <f>IF(AND(G51="NP",H51="NP"),"NP",IF(H51="NP",G51,IF(AND(G51="NP",H51=""),"NP",IF(G51="NP",H51,MIN(G51:H51)))))</f>
        <v>18.09</v>
      </c>
      <c r="J51" s="60" t="str">
        <f>IF(E51="","",IF(E51&gt;2002,"s","m"))</f>
        <v>s</v>
      </c>
    </row>
    <row r="52" spans="1:10" ht="12.75">
      <c r="A52" s="120">
        <f>IF(J52="s",U52,IF(J52="m",V52,999))</f>
        <v>0</v>
      </c>
      <c r="B52" s="121">
        <v>52</v>
      </c>
      <c r="C52" s="122">
        <v>22452</v>
      </c>
      <c r="D52" s="123" t="s">
        <v>125</v>
      </c>
      <c r="E52" s="122">
        <v>1995</v>
      </c>
      <c r="F52" s="124" t="s">
        <v>126</v>
      </c>
      <c r="G52" s="125">
        <v>20.73</v>
      </c>
      <c r="H52" s="126">
        <v>20.46</v>
      </c>
      <c r="I52" s="127">
        <f>IF(AND(G52="NP",H52="NP"),"NP",IF(H52="NP",G52,IF(AND(G52="NP",H52=""),"NP",IF(G52="NP",H52,MIN(G52:H52)))))</f>
        <v>20.46</v>
      </c>
      <c r="J52" s="128" t="str">
        <f>IF(E52="","",IF(E52&gt;2002,"s","m"))</f>
        <v>m</v>
      </c>
    </row>
    <row r="53" spans="1:10" ht="12.75">
      <c r="A53" s="102">
        <f>IF(J53="s",U53,IF(J53="m",V53,999))</f>
        <v>0</v>
      </c>
      <c r="B53" s="103">
        <v>53</v>
      </c>
      <c r="C53" s="104">
        <v>41052</v>
      </c>
      <c r="D53" s="105" t="s">
        <v>127</v>
      </c>
      <c r="E53" s="104">
        <v>2002</v>
      </c>
      <c r="F53" s="106" t="s">
        <v>128</v>
      </c>
      <c r="G53" s="107">
        <v>20.22</v>
      </c>
      <c r="H53" s="108">
        <v>19.38</v>
      </c>
      <c r="I53" s="109">
        <f>IF(AND(G53="NP",H53="NP"),"NP",IF(H53="NP",G53,IF(AND(G53="NP",H53=""),"NP",IF(G53="NP",H53,MIN(G53:H53)))))</f>
        <v>19.38</v>
      </c>
      <c r="J53" s="110" t="str">
        <f>IF(E53="","",IF(E53&gt;2002,"s","m"))</f>
        <v>m</v>
      </c>
    </row>
    <row r="54" spans="1:10" ht="13.5" thickBot="1">
      <c r="A54" s="129">
        <f>IF(J54="s",U54,IF(J54="m",V54,999))</f>
        <v>0</v>
      </c>
      <c r="B54" s="130">
        <v>54</v>
      </c>
      <c r="C54" s="131">
        <v>48982</v>
      </c>
      <c r="D54" s="132" t="s">
        <v>129</v>
      </c>
      <c r="E54" s="131">
        <v>2004</v>
      </c>
      <c r="F54" s="133" t="s">
        <v>130</v>
      </c>
      <c r="G54" s="134">
        <v>25.26</v>
      </c>
      <c r="H54" s="135">
        <v>19.15</v>
      </c>
      <c r="I54" s="136">
        <f>IF(AND(G54="NP",H54="NP"),"NP",IF(H54="NP",G54,IF(AND(G54="NP",H54=""),"NP",IF(G54="NP",H54,MIN(G54:H54)))))</f>
        <v>19.15</v>
      </c>
      <c r="J54" s="137" t="str">
        <f>IF(E54="","",IF(E54&gt;2002,"s","m"))</f>
        <v>s</v>
      </c>
    </row>
    <row r="55" spans="1:10" ht="12.75">
      <c r="A55" s="49">
        <f>IF(J55="s",U55,IF(J55="m",V55,999))</f>
        <v>0</v>
      </c>
      <c r="B55" s="50">
        <v>55</v>
      </c>
      <c r="C55" s="76">
        <v>22932</v>
      </c>
      <c r="D55" s="86" t="s">
        <v>131</v>
      </c>
      <c r="E55" s="76">
        <v>2004</v>
      </c>
      <c r="F55" s="91" t="s">
        <v>48</v>
      </c>
      <c r="G55" s="51" t="s">
        <v>152</v>
      </c>
      <c r="H55" s="52" t="s">
        <v>152</v>
      </c>
      <c r="I55" s="53" t="str">
        <f>IF(AND(G55="NP",H55="NP"),"NP",IF(H55="NP",G55,IF(AND(G55="NP",H55=""),"NP",IF(G55="NP",H55,MIN(G55:H55)))))</f>
        <v>NP</v>
      </c>
      <c r="J55" s="54" t="str">
        <f>IF(E55="","",IF(E55&gt;2002,"s","m"))</f>
        <v>s</v>
      </c>
    </row>
    <row r="56" spans="1:10" ht="12.75">
      <c r="A56" s="41">
        <f>IF(J56="s",U56,IF(J56="m",V56,999))</f>
        <v>0</v>
      </c>
      <c r="B56" s="42">
        <v>56</v>
      </c>
      <c r="C56" s="74">
        <v>53672</v>
      </c>
      <c r="D56" s="84" t="s">
        <v>132</v>
      </c>
      <c r="E56" s="74">
        <v>2004</v>
      </c>
      <c r="F56" s="89" t="s">
        <v>133</v>
      </c>
      <c r="G56" s="47">
        <v>17.53</v>
      </c>
      <c r="H56" s="45" t="s">
        <v>152</v>
      </c>
      <c r="I56" s="46">
        <f>IF(AND(G56="NP",H56="NP"),"NP",IF(H56="NP",G56,IF(AND(G56="NP",H56=""),"NP",IF(G56="NP",H56,MIN(G56:H56)))))</f>
        <v>17.53</v>
      </c>
      <c r="J56" s="48" t="str">
        <f>IF(E56="","",IF(E56&gt;2002,"s","m"))</f>
        <v>s</v>
      </c>
    </row>
    <row r="57" spans="1:10" ht="13.5" thickBot="1">
      <c r="A57" s="55">
        <f>IF(J57="s",U57,IF(J57="m",V57,999))</f>
        <v>0</v>
      </c>
      <c r="B57" s="56">
        <v>57</v>
      </c>
      <c r="C57" s="77">
        <v>7362</v>
      </c>
      <c r="D57" s="87" t="s">
        <v>134</v>
      </c>
      <c r="E57" s="77">
        <v>1994</v>
      </c>
      <c r="F57" s="92" t="s">
        <v>135</v>
      </c>
      <c r="G57" s="57">
        <v>17.56</v>
      </c>
      <c r="H57" s="58">
        <v>17.3</v>
      </c>
      <c r="I57" s="59">
        <f>IF(AND(G57="NP",H57="NP"),"NP",IF(H57="NP",G57,IF(AND(G57="NP",H57=""),"NP",IF(G57="NP",H57,MIN(G57:H57)))))</f>
        <v>17.3</v>
      </c>
      <c r="J57" s="60" t="str">
        <f>IF(E57="","",IF(E57&gt;2002,"s","m"))</f>
        <v>m</v>
      </c>
    </row>
    <row r="58" spans="1:10" ht="12.75">
      <c r="A58" s="120">
        <f>IF(J58="s",U58,IF(J58="m",V58,999))</f>
        <v>0</v>
      </c>
      <c r="B58" s="121">
        <v>58</v>
      </c>
      <c r="C58" s="122">
        <v>43772</v>
      </c>
      <c r="D58" s="123" t="s">
        <v>136</v>
      </c>
      <c r="E58" s="122">
        <v>1995</v>
      </c>
      <c r="F58" s="124" t="s">
        <v>137</v>
      </c>
      <c r="G58" s="125">
        <v>19.87</v>
      </c>
      <c r="H58" s="126" t="s">
        <v>152</v>
      </c>
      <c r="I58" s="127">
        <f>IF(AND(G58="NP",H58="NP"),"NP",IF(H58="NP",G58,IF(AND(G58="NP",H58=""),"NP",IF(G58="NP",H58,MIN(G58:H58)))))</f>
        <v>19.87</v>
      </c>
      <c r="J58" s="128" t="str">
        <f>IF(E58="","",IF(E58&gt;2002,"s","m"))</f>
        <v>m</v>
      </c>
    </row>
    <row r="59" spans="1:10" ht="12.75">
      <c r="A59" s="102">
        <f>IF(J59="s",U59,IF(J59="m",V59,999))</f>
        <v>0</v>
      </c>
      <c r="B59" s="103">
        <v>59</v>
      </c>
      <c r="C59" s="104">
        <v>37532</v>
      </c>
      <c r="D59" s="105" t="s">
        <v>150</v>
      </c>
      <c r="E59" s="104">
        <v>1999</v>
      </c>
      <c r="F59" s="106" t="s">
        <v>138</v>
      </c>
      <c r="G59" s="107">
        <v>24.26</v>
      </c>
      <c r="H59" s="108">
        <v>23.79</v>
      </c>
      <c r="I59" s="109">
        <f>IF(AND(G59="NP",H59="NP"),"NP",IF(H59="NP",G59,IF(AND(G59="NP",H59=""),"NP",IF(G59="NP",H59,MIN(G59:H59)))))</f>
        <v>23.79</v>
      </c>
      <c r="J59" s="110" t="str">
        <f>IF(E59="","",IF(E59&gt;2002,"s","m"))</f>
        <v>m</v>
      </c>
    </row>
    <row r="60" spans="1:10" ht="13.5" thickBot="1">
      <c r="A60" s="129">
        <f>IF(J60="s",U60,IF(J60="m",V60,999))</f>
        <v>0</v>
      </c>
      <c r="B60" s="130">
        <v>60</v>
      </c>
      <c r="C60" s="131">
        <v>60712</v>
      </c>
      <c r="D60" s="132" t="s">
        <v>139</v>
      </c>
      <c r="E60" s="131">
        <v>2004</v>
      </c>
      <c r="F60" s="133" t="s">
        <v>87</v>
      </c>
      <c r="G60" s="134">
        <v>17.74</v>
      </c>
      <c r="H60" s="135">
        <v>17.37</v>
      </c>
      <c r="I60" s="136">
        <f>IF(AND(G60="NP",H60="NP"),"NP",IF(H60="NP",G60,IF(AND(G60="NP",H60=""),"NP",IF(G60="NP",H60,MIN(G60:H60)))))</f>
        <v>17.37</v>
      </c>
      <c r="J60" s="137" t="str">
        <f>IF(E60="","",IF(E60&gt;2002,"s","m"))</f>
        <v>s</v>
      </c>
    </row>
    <row r="61" spans="1:10" ht="12.75">
      <c r="A61" s="49">
        <f>IF(J61="s",U61,IF(J61="m",V61,999))</f>
        <v>0</v>
      </c>
      <c r="B61" s="50">
        <v>61</v>
      </c>
      <c r="C61" s="76">
        <v>51682</v>
      </c>
      <c r="D61" s="86" t="s">
        <v>140</v>
      </c>
      <c r="E61" s="76">
        <v>2003</v>
      </c>
      <c r="F61" s="91" t="s">
        <v>141</v>
      </c>
      <c r="G61" s="51">
        <v>29.82</v>
      </c>
      <c r="H61" s="52">
        <v>23.29</v>
      </c>
      <c r="I61" s="53">
        <f>IF(AND(G61="NP",H61="NP"),"NP",IF(H61="NP",G61,IF(AND(G61="NP",H61=""),"NP",IF(G61="NP",H61,MIN(G61:H61)))))</f>
        <v>23.29</v>
      </c>
      <c r="J61" s="54" t="str">
        <f>IF(E61="","",IF(E61&gt;2002,"s","m"))</f>
        <v>s</v>
      </c>
    </row>
    <row r="62" spans="1:10" ht="12.75">
      <c r="A62" s="41">
        <f>IF(J62="s",U62,IF(J62="m",V62,999))</f>
        <v>0</v>
      </c>
      <c r="B62" s="42">
        <v>62</v>
      </c>
      <c r="C62" s="74">
        <v>26892</v>
      </c>
      <c r="D62" s="84" t="s">
        <v>142</v>
      </c>
      <c r="E62" s="74">
        <v>2004</v>
      </c>
      <c r="F62" s="89" t="s">
        <v>143</v>
      </c>
      <c r="G62" s="47" t="s">
        <v>152</v>
      </c>
      <c r="H62" s="45">
        <v>24.59</v>
      </c>
      <c r="I62" s="46">
        <f>IF(AND(G62="NP",H62="NP"),"NP",IF(H62="NP",G62,IF(AND(G62="NP",H62=""),"NP",IF(G62="NP",H62,MIN(G62:H62)))))</f>
        <v>24.59</v>
      </c>
      <c r="J62" s="48" t="str">
        <f>IF(E62="","",IF(E62&gt;2002,"s","m"))</f>
        <v>s</v>
      </c>
    </row>
    <row r="63" spans="1:10" ht="12.75">
      <c r="A63" s="55">
        <f>IF(J63="s",U63,IF(J63="m",V63,999))</f>
        <v>0</v>
      </c>
      <c r="B63" s="56">
        <v>63</v>
      </c>
      <c r="C63" s="77">
        <v>31082</v>
      </c>
      <c r="D63" s="87" t="s">
        <v>144</v>
      </c>
      <c r="E63" s="77">
        <v>2003</v>
      </c>
      <c r="F63" s="92" t="s">
        <v>145</v>
      </c>
      <c r="G63" s="57">
        <v>18.06</v>
      </c>
      <c r="H63" s="58" t="s">
        <v>152</v>
      </c>
      <c r="I63" s="59">
        <f>IF(AND(G63="NP",H63="NP"),"NP",IF(H63="NP",G63,IF(AND(G63="NP",H63=""),"NP",IF(G63="NP",H63,MIN(G63:H63)))))</f>
        <v>18.06</v>
      </c>
      <c r="J63" s="60" t="str">
        <f>IF(E63="","",IF(E63&gt;2002,"s","m"))</f>
        <v>s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B7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145" t="s">
        <v>2</v>
      </c>
      <c r="C1" s="145"/>
      <c r="D1" s="145"/>
      <c r="E1" s="145"/>
      <c r="F1" s="145"/>
      <c r="G1" s="145"/>
      <c r="H1" s="145"/>
      <c r="I1" s="145"/>
      <c r="J1" s="145"/>
    </row>
    <row r="2" spans="2:10" ht="22.5">
      <c r="B2" s="146" t="str">
        <f>'Základní kolo'!E2</f>
        <v>Český pohár 2021 - Pražský pohár</v>
      </c>
      <c r="C2" s="146"/>
      <c r="D2" s="146"/>
      <c r="E2" s="146"/>
      <c r="F2" s="146"/>
      <c r="G2" s="146"/>
      <c r="H2" s="146"/>
      <c r="I2" s="146"/>
      <c r="J2" s="146"/>
    </row>
    <row r="3" spans="2:10" ht="22.5">
      <c r="B3" s="146" t="str">
        <f>'Základní kolo'!E3</f>
        <v>17. 7. 2021 - Praha - Stromovka</v>
      </c>
      <c r="C3" s="146"/>
      <c r="D3" s="146"/>
      <c r="E3" s="146"/>
      <c r="F3" s="146"/>
      <c r="G3" s="146"/>
      <c r="H3" s="146"/>
      <c r="I3" s="146"/>
      <c r="J3" s="146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32</v>
      </c>
      <c r="F5" s="10"/>
      <c r="G5" s="11"/>
      <c r="H5" s="147"/>
      <c r="I5" s="147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kolo'!$B$7:$M$75,4,FALSE)),"",VLOOKUP($A7,'Základní kolo'!$B$7:$M$75,4,FALSE))</f>
        <v>1</v>
      </c>
      <c r="C7" s="26">
        <f>IF(ISERROR(VLOOKUP($A7,'Základní kolo'!$B$7:$M$75,5,FALSE)),"",VLOOKUP($A7,'Základní kolo'!$B$7:$M$75,5,FALSE))</f>
        <v>14</v>
      </c>
      <c r="D7" s="27">
        <f>IF(ISERROR(VLOOKUP($A7,'Základní kolo'!$B$7:$M$75,6,FALSE)),"",VLOOKUP($A7,'Základní kolo'!$B$7:$M$75,6,FALSE))</f>
        <v>18612</v>
      </c>
      <c r="E7" s="28" t="str">
        <f>IF(ISERROR(VLOOKUP($A7,'Základní kolo'!$B$7:$M$75,7,FALSE)),"",VLOOKUP($A7,'Základní kolo'!$B$7:$M$75,7,FALSE))</f>
        <v>Borovičková Kateřina</v>
      </c>
      <c r="F7" s="27">
        <f>IF(ISERROR(VLOOKUP($A7,'Základní kolo'!$B$7:$M$75,8,FALSE)),"",VLOOKUP($A7,'Základní kolo'!$B$7:$M$75,8,FALSE))</f>
        <v>2002</v>
      </c>
      <c r="G7" s="28" t="str">
        <f>IF(ISERROR(VLOOKUP($A7,'Základní kolo'!$B$7:$M$75,9,FALSE)),"",VLOOKUP($A7,'Základní kolo'!$B$7:$M$75,9,FALSE))</f>
        <v>Morkovice</v>
      </c>
      <c r="H7" s="30">
        <f>IF(ISERROR(VLOOKUP($A7,'Základní kolo'!$B$7:$M$75,10,FALSE)),"",VLOOKUP($A7,'Základní kolo'!$B$7:$M$75,10,FALSE))</f>
        <v>16.92</v>
      </c>
      <c r="I7" s="30" t="str">
        <f>IF(ISERROR(VLOOKUP($A7,'Základní kolo'!$B$7:$M$75,11,FALSE)),"",VLOOKUP($A7,'Základní kolo'!$B$7:$M$75,11,FALSE))</f>
        <v>NP</v>
      </c>
      <c r="J7" s="31">
        <f>IF(ISERROR(VLOOKUP($A7,'Základní kolo'!$B$7:$M$75,12,FALSE)),"",VLOOKUP($A7,'Základní kolo'!$B$7:$M$75,12,FALSE))</f>
        <v>16.92</v>
      </c>
    </row>
    <row r="8" spans="1:10" s="5" customFormat="1" ht="12.75">
      <c r="A8" s="5">
        <v>2</v>
      </c>
      <c r="B8" s="41">
        <f>IF(ISERROR(VLOOKUP($A8,'Základní kolo'!$B$7:$M$75,4,FALSE)),"",VLOOKUP($A8,'Základní kolo'!$B$7:$M$75,4,FALSE))</f>
        <v>2</v>
      </c>
      <c r="C8" s="42">
        <f>IF(ISERROR(VLOOKUP($A8,'Základní kolo'!$B$7:$M$75,5,FALSE)),"",VLOOKUP($A8,'Základní kolo'!$B$7:$M$75,5,FALSE))</f>
        <v>7</v>
      </c>
      <c r="D8" s="43">
        <f>IF(ISERROR(VLOOKUP($A8,'Základní kolo'!$B$7:$M$75,6,FALSE)),"",VLOOKUP($A8,'Základní kolo'!$B$7:$M$75,6,FALSE))</f>
        <v>8402</v>
      </c>
      <c r="E8" s="44" t="str">
        <f>IF(ISERROR(VLOOKUP($A8,'Základní kolo'!$B$7:$M$75,7,FALSE)),"",VLOOKUP($A8,'Základní kolo'!$B$7:$M$75,7,FALSE))</f>
        <v>Butulová Dana</v>
      </c>
      <c r="F8" s="43">
        <f>IF(ISERROR(VLOOKUP($A8,'Základní kolo'!$B$7:$M$75,8,FALSE)),"",VLOOKUP($A8,'Základní kolo'!$B$7:$M$75,8,FALSE))</f>
        <v>1995</v>
      </c>
      <c r="G8" s="44" t="str">
        <f>IF(ISERROR(VLOOKUP($A8,'Základní kolo'!$B$7:$M$75,9,FALSE)),"",VLOOKUP($A8,'Základní kolo'!$B$7:$M$75,9,FALSE))</f>
        <v>Poniklá</v>
      </c>
      <c r="H8" s="45">
        <f>IF(ISERROR(VLOOKUP($A8,'Základní kolo'!$B$7:$M$75,10,FALSE)),"",VLOOKUP($A8,'Základní kolo'!$B$7:$M$75,10,FALSE))</f>
        <v>17.32</v>
      </c>
      <c r="I8" s="45">
        <f>IF(ISERROR(VLOOKUP($A8,'Základní kolo'!$B$7:$M$75,11,FALSE)),"",VLOOKUP($A8,'Základní kolo'!$B$7:$M$75,11,FALSE))</f>
        <v>16.96</v>
      </c>
      <c r="J8" s="46">
        <f>IF(ISERROR(VLOOKUP($A8,'Základní kolo'!$B$7:$M$75,12,FALSE)),"",VLOOKUP($A8,'Základní kolo'!$B$7:$M$75,12,FALSE))</f>
        <v>16.96</v>
      </c>
    </row>
    <row r="9" spans="1:10" s="5" customFormat="1" ht="12.75">
      <c r="A9" s="5">
        <v>3</v>
      </c>
      <c r="B9" s="41">
        <f>IF(ISERROR(VLOOKUP($A9,'Základní kolo'!$B$7:$M$75,4,FALSE)),"",VLOOKUP($A9,'Základní kolo'!$B$7:$M$75,4,FALSE))</f>
        <v>3</v>
      </c>
      <c r="C9" s="42">
        <f>IF(ISERROR(VLOOKUP($A9,'Základní kolo'!$B$7:$M$75,5,FALSE)),"",VLOOKUP($A9,'Základní kolo'!$B$7:$M$75,5,FALSE))</f>
        <v>15</v>
      </c>
      <c r="D9" s="43">
        <f>IF(ISERROR(VLOOKUP($A9,'Základní kolo'!$B$7:$M$75,6,FALSE)),"",VLOOKUP($A9,'Základní kolo'!$B$7:$M$75,6,FALSE))</f>
        <v>8972</v>
      </c>
      <c r="E9" s="44" t="str">
        <f>IF(ISERROR(VLOOKUP($A9,'Základní kolo'!$B$7:$M$75,7,FALSE)),"",VLOOKUP($A9,'Základní kolo'!$B$7:$M$75,7,FALSE))</f>
        <v>Bartošková Kamila</v>
      </c>
      <c r="F9" s="43">
        <f>IF(ISERROR(VLOOKUP($A9,'Základní kolo'!$B$7:$M$75,8,FALSE)),"",VLOOKUP($A9,'Základní kolo'!$B$7:$M$75,8,FALSE))</f>
        <v>1996</v>
      </c>
      <c r="G9" s="44" t="str">
        <f>IF(ISERROR(VLOOKUP($A9,'Základní kolo'!$B$7:$M$75,9,FALSE)),"",VLOOKUP($A9,'Základní kolo'!$B$7:$M$75,9,FALSE))</f>
        <v>Horní Cerekev</v>
      </c>
      <c r="H9" s="45">
        <f>IF(ISERROR(VLOOKUP($A9,'Základní kolo'!$B$7:$M$75,10,FALSE)),"",VLOOKUP($A9,'Základní kolo'!$B$7:$M$75,10,FALSE))</f>
        <v>16.98</v>
      </c>
      <c r="I9" s="45">
        <f>IF(ISERROR(VLOOKUP($A9,'Základní kolo'!$B$7:$M$75,11,FALSE)),"",VLOOKUP($A9,'Základní kolo'!$B$7:$M$75,11,FALSE))</f>
        <v>19.1</v>
      </c>
      <c r="J9" s="46">
        <f>IF(ISERROR(VLOOKUP($A9,'Základní kolo'!$B$7:$M$75,12,FALSE)),"",VLOOKUP($A9,'Základní kolo'!$B$7:$M$75,12,FALSE))</f>
        <v>16.98</v>
      </c>
    </row>
    <row r="10" spans="1:10" s="5" customFormat="1" ht="12.75">
      <c r="A10" s="5">
        <v>4</v>
      </c>
      <c r="B10" s="41">
        <f>IF(ISERROR(VLOOKUP($A10,'Základní kolo'!$B$7:$M$75,4,FALSE)),"",VLOOKUP($A10,'Základní kolo'!$B$7:$M$75,4,FALSE))</f>
        <v>4</v>
      </c>
      <c r="C10" s="42">
        <f>IF(ISERROR(VLOOKUP($A10,'Základní kolo'!$B$7:$M$75,5,FALSE)),"",VLOOKUP($A10,'Základní kolo'!$B$7:$M$75,5,FALSE))</f>
        <v>12</v>
      </c>
      <c r="D10" s="43">
        <f>IF(ISERROR(VLOOKUP($A10,'Základní kolo'!$B$7:$M$75,6,FALSE)),"",VLOOKUP($A10,'Základní kolo'!$B$7:$M$75,6,FALSE))</f>
        <v>4172</v>
      </c>
      <c r="E10" s="44" t="str">
        <f>IF(ISERROR(VLOOKUP($A10,'Základní kolo'!$B$7:$M$75,7,FALSE)),"",VLOOKUP($A10,'Základní kolo'!$B$7:$M$75,7,FALSE))</f>
        <v>Šestáková Lenka</v>
      </c>
      <c r="F10" s="43">
        <f>IF(ISERROR(VLOOKUP($A10,'Základní kolo'!$B$7:$M$75,8,FALSE)),"",VLOOKUP($A10,'Základní kolo'!$B$7:$M$75,8,FALSE))</f>
        <v>1990</v>
      </c>
      <c r="G10" s="44" t="str">
        <f>IF(ISERROR(VLOOKUP($A10,'Základní kolo'!$B$7:$M$75,9,FALSE)),"",VLOOKUP($A10,'Základní kolo'!$B$7:$M$75,9,FALSE))</f>
        <v>Ledenice</v>
      </c>
      <c r="H10" s="45">
        <f>IF(ISERROR(VLOOKUP($A10,'Základní kolo'!$B$7:$M$75,10,FALSE)),"",VLOOKUP($A10,'Základní kolo'!$B$7:$M$75,10,FALSE))</f>
        <v>17.35</v>
      </c>
      <c r="I10" s="45">
        <f>IF(ISERROR(VLOOKUP($A10,'Základní kolo'!$B$7:$M$75,11,FALSE)),"",VLOOKUP($A10,'Základní kolo'!$B$7:$M$75,11,FALSE))</f>
        <v>17.24</v>
      </c>
      <c r="J10" s="46">
        <f>IF(ISERROR(VLOOKUP($A10,'Základní kolo'!$B$7:$M$75,12,FALSE)),"",VLOOKUP($A10,'Základní kolo'!$B$7:$M$75,12,FALSE))</f>
        <v>17.24</v>
      </c>
    </row>
    <row r="11" spans="1:10" s="5" customFormat="1" ht="12.75">
      <c r="A11" s="5">
        <v>5</v>
      </c>
      <c r="B11" s="41">
        <f>IF(ISERROR(VLOOKUP($A11,'Základní kolo'!$B$7:$M$75,4,FALSE)),"",VLOOKUP($A11,'Základní kolo'!$B$7:$M$75,4,FALSE))</f>
        <v>5</v>
      </c>
      <c r="C11" s="42">
        <f>IF(ISERROR(VLOOKUP($A11,'Základní kolo'!$B$7:$M$75,5,FALSE)),"",VLOOKUP($A11,'Základní kolo'!$B$7:$M$75,5,FALSE))</f>
        <v>25</v>
      </c>
      <c r="D11" s="43">
        <f>IF(ISERROR(VLOOKUP($A11,'Základní kolo'!$B$7:$M$75,6,FALSE)),"",VLOOKUP($A11,'Základní kolo'!$B$7:$M$75,6,FALSE))</f>
        <v>15622</v>
      </c>
      <c r="E11" s="44" t="str">
        <f>IF(ISERROR(VLOOKUP($A11,'Základní kolo'!$B$7:$M$75,7,FALSE)),"",VLOOKUP($A11,'Základní kolo'!$B$7:$M$75,7,FALSE))</f>
        <v>Krejčí Kamila</v>
      </c>
      <c r="F11" s="43">
        <f>IF(ISERROR(VLOOKUP($A11,'Základní kolo'!$B$7:$M$75,8,FALSE)),"",VLOOKUP($A11,'Základní kolo'!$B$7:$M$75,8,FALSE))</f>
        <v>2001</v>
      </c>
      <c r="G11" s="44" t="str">
        <f>IF(ISERROR(VLOOKUP($A11,'Základní kolo'!$B$7:$M$75,9,FALSE)),"",VLOOKUP($A11,'Základní kolo'!$B$7:$M$75,9,FALSE))</f>
        <v>Morkovice</v>
      </c>
      <c r="H11" s="45">
        <f>IF(ISERROR(VLOOKUP($A11,'Základní kolo'!$B$7:$M$75,10,FALSE)),"",VLOOKUP($A11,'Základní kolo'!$B$7:$M$75,10,FALSE))</f>
        <v>17.45</v>
      </c>
      <c r="I11" s="45">
        <f>IF(ISERROR(VLOOKUP($A11,'Základní kolo'!$B$7:$M$75,11,FALSE)),"",VLOOKUP($A11,'Základní kolo'!$B$7:$M$75,11,FALSE))</f>
        <v>17.25</v>
      </c>
      <c r="J11" s="46">
        <f>IF(ISERROR(VLOOKUP($A11,'Základní kolo'!$B$7:$M$75,12,FALSE)),"",VLOOKUP($A11,'Základní kolo'!$B$7:$M$75,12,FALSE))</f>
        <v>17.25</v>
      </c>
    </row>
    <row r="12" spans="1:10" s="5" customFormat="1" ht="12.75">
      <c r="A12" s="5">
        <v>6</v>
      </c>
      <c r="B12" s="41">
        <f>IF(ISERROR(VLOOKUP($A12,'Základní kolo'!$B$7:$M$75,4,FALSE)),"",VLOOKUP($A12,'Základní kolo'!$B$7:$M$75,4,FALSE))</f>
        <v>6</v>
      </c>
      <c r="C12" s="42">
        <f>IF(ISERROR(VLOOKUP($A12,'Základní kolo'!$B$7:$M$75,5,FALSE)),"",VLOOKUP($A12,'Základní kolo'!$B$7:$M$75,5,FALSE))</f>
        <v>57</v>
      </c>
      <c r="D12" s="43">
        <f>IF(ISERROR(VLOOKUP($A12,'Základní kolo'!$B$7:$M$75,6,FALSE)),"",VLOOKUP($A12,'Základní kolo'!$B$7:$M$75,6,FALSE))</f>
        <v>7362</v>
      </c>
      <c r="E12" s="44" t="str">
        <f>IF(ISERROR(VLOOKUP($A12,'Základní kolo'!$B$7:$M$75,7,FALSE)),"",VLOOKUP($A12,'Základní kolo'!$B$7:$M$75,7,FALSE))</f>
        <v>Vrtalová Marcela</v>
      </c>
      <c r="F12" s="43">
        <f>IF(ISERROR(VLOOKUP($A12,'Základní kolo'!$B$7:$M$75,8,FALSE)),"",VLOOKUP($A12,'Základní kolo'!$B$7:$M$75,8,FALSE))</f>
        <v>1994</v>
      </c>
      <c r="G12" s="44" t="str">
        <f>IF(ISERROR(VLOOKUP($A12,'Základní kolo'!$B$7:$M$75,9,FALSE)),"",VLOOKUP($A12,'Základní kolo'!$B$7:$M$75,9,FALSE))</f>
        <v>Hvězdoňovice</v>
      </c>
      <c r="H12" s="45">
        <f>IF(ISERROR(VLOOKUP($A12,'Základní kolo'!$B$7:$M$75,10,FALSE)),"",VLOOKUP($A12,'Základní kolo'!$B$7:$M$75,10,FALSE))</f>
        <v>17.56</v>
      </c>
      <c r="I12" s="45">
        <f>IF(ISERROR(VLOOKUP($A12,'Základní kolo'!$B$7:$M$75,11,FALSE)),"",VLOOKUP($A12,'Základní kolo'!$B$7:$M$75,11,FALSE))</f>
        <v>17.3</v>
      </c>
      <c r="J12" s="46">
        <f>IF(ISERROR(VLOOKUP($A12,'Základní kolo'!$B$7:$M$75,12,FALSE)),"",VLOOKUP($A12,'Základní kolo'!$B$7:$M$75,12,FALSE))</f>
        <v>17.3</v>
      </c>
    </row>
    <row r="13" spans="1:10" s="5" customFormat="1" ht="12.75">
      <c r="A13" s="5">
        <v>7</v>
      </c>
      <c r="B13" s="41">
        <f>IF(ISERROR(VLOOKUP($A13,'Základní kolo'!$B$7:$M$75,4,FALSE)),"",VLOOKUP($A13,'Základní kolo'!$B$7:$M$75,4,FALSE))</f>
        <v>7</v>
      </c>
      <c r="C13" s="42">
        <f>IF(ISERROR(VLOOKUP($A13,'Základní kolo'!$B$7:$M$75,5,FALSE)),"",VLOOKUP($A13,'Základní kolo'!$B$7:$M$75,5,FALSE))</f>
        <v>4</v>
      </c>
      <c r="D13" s="43">
        <f>IF(ISERROR(VLOOKUP($A13,'Základní kolo'!$B$7:$M$75,6,FALSE)),"",VLOOKUP($A13,'Základní kolo'!$B$7:$M$75,6,FALSE))</f>
        <v>25002</v>
      </c>
      <c r="E13" s="44" t="str">
        <f>IF(ISERROR(VLOOKUP($A13,'Základní kolo'!$B$7:$M$75,7,FALSE)),"",VLOOKUP($A13,'Základní kolo'!$B$7:$M$75,7,FALSE))</f>
        <v>Adamcová Petra</v>
      </c>
      <c r="F13" s="43">
        <f>IF(ISERROR(VLOOKUP($A13,'Základní kolo'!$B$7:$M$75,8,FALSE)),"",VLOOKUP($A13,'Základní kolo'!$B$7:$M$75,8,FALSE))</f>
        <v>2001</v>
      </c>
      <c r="G13" s="44" t="str">
        <f>IF(ISERROR(VLOOKUP($A13,'Základní kolo'!$B$7:$M$75,9,FALSE)),"",VLOOKUP($A13,'Základní kolo'!$B$7:$M$75,9,FALSE))</f>
        <v>Sobíňov</v>
      </c>
      <c r="H13" s="45">
        <f>IF(ISERROR(VLOOKUP($A13,'Základní kolo'!$B$7:$M$75,10,FALSE)),"",VLOOKUP($A13,'Základní kolo'!$B$7:$M$75,10,FALSE))</f>
        <v>17.59</v>
      </c>
      <c r="I13" s="45">
        <f>IF(ISERROR(VLOOKUP($A13,'Základní kolo'!$B$7:$M$75,11,FALSE)),"",VLOOKUP($A13,'Základní kolo'!$B$7:$M$75,11,FALSE))</f>
        <v>17.43</v>
      </c>
      <c r="J13" s="46">
        <f>IF(ISERROR(VLOOKUP($A13,'Základní kolo'!$B$7:$M$75,12,FALSE)),"",VLOOKUP($A13,'Základní kolo'!$B$7:$M$75,12,FALSE))</f>
        <v>17.43</v>
      </c>
    </row>
    <row r="14" spans="1:10" s="5" customFormat="1" ht="12.75">
      <c r="A14" s="5">
        <v>8</v>
      </c>
      <c r="B14" s="41">
        <f>IF(ISERROR(VLOOKUP($A14,'Základní kolo'!$B$7:$M$75,4,FALSE)),"",VLOOKUP($A14,'Základní kolo'!$B$7:$M$75,4,FALSE))</f>
        <v>8</v>
      </c>
      <c r="C14" s="42">
        <f>IF(ISERROR(VLOOKUP($A14,'Základní kolo'!$B$7:$M$75,5,FALSE)),"",VLOOKUP($A14,'Základní kolo'!$B$7:$M$75,5,FALSE))</f>
        <v>48</v>
      </c>
      <c r="D14" s="43">
        <f>IF(ISERROR(VLOOKUP($A14,'Základní kolo'!$B$7:$M$75,6,FALSE)),"",VLOOKUP($A14,'Základní kolo'!$B$7:$M$75,6,FALSE))</f>
        <v>31582</v>
      </c>
      <c r="E14" s="44" t="str">
        <f>IF(ISERROR(VLOOKUP($A14,'Základní kolo'!$B$7:$M$75,7,FALSE)),"",VLOOKUP($A14,'Základní kolo'!$B$7:$M$75,7,FALSE))</f>
        <v>Červeňová Radka</v>
      </c>
      <c r="F14" s="43">
        <f>IF(ISERROR(VLOOKUP($A14,'Základní kolo'!$B$7:$M$75,8,FALSE)),"",VLOOKUP($A14,'Základní kolo'!$B$7:$M$75,8,FALSE))</f>
        <v>2002</v>
      </c>
      <c r="G14" s="44" t="str">
        <f>IF(ISERROR(VLOOKUP($A14,'Základní kolo'!$B$7:$M$75,9,FALSE)),"",VLOOKUP($A14,'Základní kolo'!$B$7:$M$75,9,FALSE))</f>
        <v>Spišská Teplica</v>
      </c>
      <c r="H14" s="45">
        <f>IF(ISERROR(VLOOKUP($A14,'Základní kolo'!$B$7:$M$75,10,FALSE)),"",VLOOKUP($A14,'Základní kolo'!$B$7:$M$75,10,FALSE))</f>
        <v>24.45</v>
      </c>
      <c r="I14" s="45">
        <f>IF(ISERROR(VLOOKUP($A14,'Základní kolo'!$B$7:$M$75,11,FALSE)),"",VLOOKUP($A14,'Základní kolo'!$B$7:$M$75,11,FALSE))</f>
        <v>17.76</v>
      </c>
      <c r="J14" s="46">
        <f>IF(ISERROR(VLOOKUP($A14,'Základní kolo'!$B$7:$M$75,12,FALSE)),"",VLOOKUP($A14,'Základní kolo'!$B$7:$M$75,12,FALSE))</f>
        <v>17.76</v>
      </c>
    </row>
    <row r="15" spans="1:10" s="5" customFormat="1" ht="12.75">
      <c r="A15" s="5">
        <v>9</v>
      </c>
      <c r="B15" s="41">
        <f>IF(ISERROR(VLOOKUP($A15,'Základní kolo'!$B$7:$M$75,4,FALSE)),"",VLOOKUP($A15,'Základní kolo'!$B$7:$M$75,4,FALSE))</f>
        <v>9</v>
      </c>
      <c r="C15" s="42">
        <f>IF(ISERROR(VLOOKUP($A15,'Základní kolo'!$B$7:$M$75,5,FALSE)),"",VLOOKUP($A15,'Základní kolo'!$B$7:$M$75,5,FALSE))</f>
        <v>45</v>
      </c>
      <c r="D15" s="43">
        <f>IF(ISERROR(VLOOKUP($A15,'Základní kolo'!$B$7:$M$75,6,FALSE)),"",VLOOKUP($A15,'Základní kolo'!$B$7:$M$75,6,FALSE))</f>
        <v>16782</v>
      </c>
      <c r="E15" s="44" t="str">
        <f>IF(ISERROR(VLOOKUP($A15,'Základní kolo'!$B$7:$M$75,7,FALSE)),"",VLOOKUP($A15,'Základní kolo'!$B$7:$M$75,7,FALSE))</f>
        <v>Tůmová Lucie</v>
      </c>
      <c r="F15" s="43">
        <f>IF(ISERROR(VLOOKUP($A15,'Základní kolo'!$B$7:$M$75,8,FALSE)),"",VLOOKUP($A15,'Základní kolo'!$B$7:$M$75,8,FALSE))</f>
        <v>1999</v>
      </c>
      <c r="G15" s="44" t="str">
        <f>IF(ISERROR(VLOOKUP($A15,'Základní kolo'!$B$7:$M$75,9,FALSE)),"",VLOOKUP($A15,'Základní kolo'!$B$7:$M$75,9,FALSE))</f>
        <v>Malechov</v>
      </c>
      <c r="H15" s="45" t="str">
        <f>IF(ISERROR(VLOOKUP($A15,'Základní kolo'!$B$7:$M$75,10,FALSE)),"",VLOOKUP($A15,'Základní kolo'!$B$7:$M$75,10,FALSE))</f>
        <v>NP</v>
      </c>
      <c r="I15" s="45">
        <f>IF(ISERROR(VLOOKUP($A15,'Základní kolo'!$B$7:$M$75,11,FALSE)),"",VLOOKUP($A15,'Základní kolo'!$B$7:$M$75,11,FALSE))</f>
        <v>17.91</v>
      </c>
      <c r="J15" s="46">
        <f>IF(ISERROR(VLOOKUP($A15,'Základní kolo'!$B$7:$M$75,12,FALSE)),"",VLOOKUP($A15,'Základní kolo'!$B$7:$M$75,12,FALSE))</f>
        <v>17.91</v>
      </c>
    </row>
    <row r="16" spans="1:10" s="5" customFormat="1" ht="12.75">
      <c r="A16" s="5">
        <v>10</v>
      </c>
      <c r="B16" s="41">
        <f>IF(ISERROR(VLOOKUP($A16,'Základní kolo'!$B$7:$M$75,4,FALSE)),"",VLOOKUP($A16,'Základní kolo'!$B$7:$M$75,4,FALSE))</f>
        <v>10</v>
      </c>
      <c r="C16" s="42">
        <f>IF(ISERROR(VLOOKUP($A16,'Základní kolo'!$B$7:$M$75,5,FALSE)),"",VLOOKUP($A16,'Základní kolo'!$B$7:$M$75,5,FALSE))</f>
        <v>17</v>
      </c>
      <c r="D16" s="43">
        <f>IF(ISERROR(VLOOKUP($A16,'Základní kolo'!$B$7:$M$75,6,FALSE)),"",VLOOKUP($A16,'Základní kolo'!$B$7:$M$75,6,FALSE))</f>
        <v>37562</v>
      </c>
      <c r="E16" s="44" t="str">
        <f>IF(ISERROR(VLOOKUP($A16,'Základní kolo'!$B$7:$M$75,7,FALSE)),"",VLOOKUP($A16,'Základní kolo'!$B$7:$M$75,7,FALSE))</f>
        <v>Haufová Zuzana</v>
      </c>
      <c r="F16" s="43">
        <f>IF(ISERROR(VLOOKUP($A16,'Základní kolo'!$B$7:$M$75,8,FALSE)),"",VLOOKUP($A16,'Základní kolo'!$B$7:$M$75,8,FALSE))</f>
        <v>2002</v>
      </c>
      <c r="G16" s="44" t="str">
        <f>IF(ISERROR(VLOOKUP($A16,'Základní kolo'!$B$7:$M$75,9,FALSE)),"",VLOOKUP($A16,'Základní kolo'!$B$7:$M$75,9,FALSE))</f>
        <v>Lukavice UO</v>
      </c>
      <c r="H16" s="45">
        <f>IF(ISERROR(VLOOKUP($A16,'Základní kolo'!$B$7:$M$75,10,FALSE)),"",VLOOKUP($A16,'Základní kolo'!$B$7:$M$75,10,FALSE))</f>
        <v>18.32</v>
      </c>
      <c r="I16" s="45">
        <f>IF(ISERROR(VLOOKUP($A16,'Základní kolo'!$B$7:$M$75,11,FALSE)),"",VLOOKUP($A16,'Základní kolo'!$B$7:$M$75,11,FALSE))</f>
        <v>18.21</v>
      </c>
      <c r="J16" s="46">
        <f>IF(ISERROR(VLOOKUP($A16,'Základní kolo'!$B$7:$M$75,12,FALSE)),"",VLOOKUP($A16,'Základní kolo'!$B$7:$M$75,12,FALSE))</f>
        <v>18.21</v>
      </c>
    </row>
    <row r="17" spans="1:10" s="5" customFormat="1" ht="12.75">
      <c r="A17" s="5">
        <v>11</v>
      </c>
      <c r="B17" s="41">
        <f>IF(ISERROR(VLOOKUP($A17,'Základní kolo'!$B$7:$M$75,4,FALSE)),"",VLOOKUP($A17,'Základní kolo'!$B$7:$M$75,4,FALSE))</f>
        <v>11</v>
      </c>
      <c r="C17" s="42">
        <f>IF(ISERROR(VLOOKUP($A17,'Základní kolo'!$B$7:$M$75,5,FALSE)),"",VLOOKUP($A17,'Základní kolo'!$B$7:$M$75,5,FALSE))</f>
        <v>26</v>
      </c>
      <c r="D17" s="43">
        <f>IF(ISERROR(VLOOKUP($A17,'Základní kolo'!$B$7:$M$75,6,FALSE)),"",VLOOKUP($A17,'Základní kolo'!$B$7:$M$75,6,FALSE))</f>
        <v>13842</v>
      </c>
      <c r="E17" s="44" t="str">
        <f>IF(ISERROR(VLOOKUP($A17,'Základní kolo'!$B$7:$M$75,7,FALSE)),"",VLOOKUP($A17,'Základní kolo'!$B$7:$M$75,7,FALSE))</f>
        <v>Dvořáková Radka</v>
      </c>
      <c r="F17" s="43">
        <f>IF(ISERROR(VLOOKUP($A17,'Základní kolo'!$B$7:$M$75,8,FALSE)),"",VLOOKUP($A17,'Základní kolo'!$B$7:$M$75,8,FALSE))</f>
        <v>1994</v>
      </c>
      <c r="G17" s="44" t="str">
        <f>IF(ISERROR(VLOOKUP($A17,'Základní kolo'!$B$7:$M$75,9,FALSE)),"",VLOOKUP($A17,'Základní kolo'!$B$7:$M$75,9,FALSE))</f>
        <v>Tuhaň</v>
      </c>
      <c r="H17" s="45">
        <f>IF(ISERROR(VLOOKUP($A17,'Základní kolo'!$B$7:$M$75,10,FALSE)),"",VLOOKUP($A17,'Základní kolo'!$B$7:$M$75,10,FALSE))</f>
        <v>18.77</v>
      </c>
      <c r="I17" s="45">
        <f>IF(ISERROR(VLOOKUP($A17,'Základní kolo'!$B$7:$M$75,11,FALSE)),"",VLOOKUP($A17,'Základní kolo'!$B$7:$M$75,11,FALSE))</f>
        <v>18.87</v>
      </c>
      <c r="J17" s="46">
        <f>IF(ISERROR(VLOOKUP($A17,'Základní kolo'!$B$7:$M$75,12,FALSE)),"",VLOOKUP($A17,'Základní kolo'!$B$7:$M$75,12,FALSE))</f>
        <v>18.77</v>
      </c>
    </row>
    <row r="18" spans="1:10" s="5" customFormat="1" ht="12.75">
      <c r="A18" s="5">
        <v>12</v>
      </c>
      <c r="B18" s="41">
        <f>IF(ISERROR(VLOOKUP($A18,'Základní kolo'!$B$7:$M$75,4,FALSE)),"",VLOOKUP($A18,'Základní kolo'!$B$7:$M$75,4,FALSE))</f>
        <v>12</v>
      </c>
      <c r="C18" s="42">
        <f>IF(ISERROR(VLOOKUP($A18,'Základní kolo'!$B$7:$M$75,5,FALSE)),"",VLOOKUP($A18,'Základní kolo'!$B$7:$M$75,5,FALSE))</f>
        <v>10</v>
      </c>
      <c r="D18" s="43">
        <f>IF(ISERROR(VLOOKUP($A18,'Základní kolo'!$B$7:$M$75,6,FALSE)),"",VLOOKUP($A18,'Základní kolo'!$B$7:$M$75,6,FALSE))</f>
        <v>18942</v>
      </c>
      <c r="E18" s="44" t="str">
        <f>IF(ISERROR(VLOOKUP($A18,'Základní kolo'!$B$7:$M$75,7,FALSE)),"",VLOOKUP($A18,'Základní kolo'!$B$7:$M$75,7,FALSE))</f>
        <v>Slezáková Tereza</v>
      </c>
      <c r="F18" s="43">
        <f>IF(ISERROR(VLOOKUP($A18,'Základní kolo'!$B$7:$M$75,8,FALSE)),"",VLOOKUP($A18,'Základní kolo'!$B$7:$M$75,8,FALSE))</f>
        <v>2002</v>
      </c>
      <c r="G18" s="44" t="str">
        <f>IF(ISERROR(VLOOKUP($A18,'Základní kolo'!$B$7:$M$75,9,FALSE)),"",VLOOKUP($A18,'Základní kolo'!$B$7:$M$75,9,FALSE))</f>
        <v>Skuteč</v>
      </c>
      <c r="H18" s="45">
        <f>IF(ISERROR(VLOOKUP($A18,'Základní kolo'!$B$7:$M$75,10,FALSE)),"",VLOOKUP($A18,'Základní kolo'!$B$7:$M$75,10,FALSE))</f>
        <v>19.55</v>
      </c>
      <c r="I18" s="45">
        <f>IF(ISERROR(VLOOKUP($A18,'Základní kolo'!$B$7:$M$75,11,FALSE)),"",VLOOKUP($A18,'Základní kolo'!$B$7:$M$75,11,FALSE))</f>
        <v>19.17</v>
      </c>
      <c r="J18" s="46">
        <f>IF(ISERROR(VLOOKUP($A18,'Základní kolo'!$B$7:$M$75,12,FALSE)),"",VLOOKUP($A18,'Základní kolo'!$B$7:$M$75,12,FALSE))</f>
        <v>19.17</v>
      </c>
    </row>
    <row r="19" spans="1:10" s="5" customFormat="1" ht="12.75">
      <c r="A19" s="5">
        <v>13</v>
      </c>
      <c r="B19" s="41">
        <f>IF(ISERROR(VLOOKUP($A19,'Základní kolo'!$B$7:$M$75,4,FALSE)),"",VLOOKUP($A19,'Základní kolo'!$B$7:$M$75,4,FALSE))</f>
        <v>13</v>
      </c>
      <c r="C19" s="42">
        <f>IF(ISERROR(VLOOKUP($A19,'Základní kolo'!$B$7:$M$75,5,FALSE)),"",VLOOKUP($A19,'Základní kolo'!$B$7:$M$75,5,FALSE))</f>
        <v>53</v>
      </c>
      <c r="D19" s="43">
        <f>IF(ISERROR(VLOOKUP($A19,'Základní kolo'!$B$7:$M$75,6,FALSE)),"",VLOOKUP($A19,'Základní kolo'!$B$7:$M$75,6,FALSE))</f>
        <v>41052</v>
      </c>
      <c r="E19" s="44" t="str">
        <f>IF(ISERROR(VLOOKUP($A19,'Základní kolo'!$B$7:$M$75,7,FALSE)),"",VLOOKUP($A19,'Základní kolo'!$B$7:$M$75,7,FALSE))</f>
        <v>Vanclová Barbora</v>
      </c>
      <c r="F19" s="43">
        <f>IF(ISERROR(VLOOKUP($A19,'Základní kolo'!$B$7:$M$75,8,FALSE)),"",VLOOKUP($A19,'Základní kolo'!$B$7:$M$75,8,FALSE))</f>
        <v>2002</v>
      </c>
      <c r="G19" s="44" t="str">
        <f>IF(ISERROR(VLOOKUP($A19,'Základní kolo'!$B$7:$M$75,9,FALSE)),"",VLOOKUP($A19,'Základní kolo'!$B$7:$M$75,9,FALSE))</f>
        <v>Studenec</v>
      </c>
      <c r="H19" s="45">
        <f>IF(ISERROR(VLOOKUP($A19,'Základní kolo'!$B$7:$M$75,10,FALSE)),"",VLOOKUP($A19,'Základní kolo'!$B$7:$M$75,10,FALSE))</f>
        <v>20.22</v>
      </c>
      <c r="I19" s="45">
        <f>IF(ISERROR(VLOOKUP($A19,'Základní kolo'!$B$7:$M$75,11,FALSE)),"",VLOOKUP($A19,'Základní kolo'!$B$7:$M$75,11,FALSE))</f>
        <v>19.38</v>
      </c>
      <c r="J19" s="46">
        <f>IF(ISERROR(VLOOKUP($A19,'Základní kolo'!$B$7:$M$75,12,FALSE)),"",VLOOKUP($A19,'Základní kolo'!$B$7:$M$75,12,FALSE))</f>
        <v>19.38</v>
      </c>
    </row>
    <row r="20" spans="1:10" s="5" customFormat="1" ht="12.75">
      <c r="A20" s="5">
        <v>14</v>
      </c>
      <c r="B20" s="41">
        <f>IF(ISERROR(VLOOKUP($A20,'Základní kolo'!$B$7:$M$75,4,FALSE)),"",VLOOKUP($A20,'Základní kolo'!$B$7:$M$75,4,FALSE))</f>
        <v>14</v>
      </c>
      <c r="C20" s="42">
        <f>IF(ISERROR(VLOOKUP($A20,'Základní kolo'!$B$7:$M$75,5,FALSE)),"",VLOOKUP($A20,'Základní kolo'!$B$7:$M$75,5,FALSE))</f>
        <v>3</v>
      </c>
      <c r="D20" s="43">
        <f>IF(ISERROR(VLOOKUP($A20,'Základní kolo'!$B$7:$M$75,6,FALSE)),"",VLOOKUP($A20,'Základní kolo'!$B$7:$M$75,6,FALSE))</f>
        <v>18162</v>
      </c>
      <c r="E20" s="44" t="str">
        <f>IF(ISERROR(VLOOKUP($A20,'Základní kolo'!$B$7:$M$75,7,FALSE)),"",VLOOKUP($A20,'Základní kolo'!$B$7:$M$75,7,FALSE))</f>
        <v>Stiburková Lucie</v>
      </c>
      <c r="F20" s="43">
        <f>IF(ISERROR(VLOOKUP($A20,'Základní kolo'!$B$7:$M$75,8,FALSE)),"",VLOOKUP($A20,'Základní kolo'!$B$7:$M$75,8,FALSE))</f>
        <v>1993</v>
      </c>
      <c r="G20" s="44" t="str">
        <f>IF(ISERROR(VLOOKUP($A20,'Základní kolo'!$B$7:$M$75,9,FALSE)),"",VLOOKUP($A20,'Základní kolo'!$B$7:$M$75,9,FALSE))</f>
        <v>Tvrdonice</v>
      </c>
      <c r="H20" s="45">
        <f>IF(ISERROR(VLOOKUP($A20,'Základní kolo'!$B$7:$M$75,10,FALSE)),"",VLOOKUP($A20,'Základní kolo'!$B$7:$M$75,10,FALSE))</f>
        <v>19.86</v>
      </c>
      <c r="I20" s="45">
        <f>IF(ISERROR(VLOOKUP($A20,'Základní kolo'!$B$7:$M$75,11,FALSE)),"",VLOOKUP($A20,'Základní kolo'!$B$7:$M$75,11,FALSE))</f>
        <v>19.51</v>
      </c>
      <c r="J20" s="46">
        <f>IF(ISERROR(VLOOKUP($A20,'Základní kolo'!$B$7:$M$75,12,FALSE)),"",VLOOKUP($A20,'Základní kolo'!$B$7:$M$75,12,FALSE))</f>
        <v>19.51</v>
      </c>
    </row>
    <row r="21" spans="1:10" s="5" customFormat="1" ht="12.75">
      <c r="A21" s="5">
        <v>15</v>
      </c>
      <c r="B21" s="41">
        <f>IF(ISERROR(VLOOKUP($A21,'Základní kolo'!$B$7:$M$75,4,FALSE)),"",VLOOKUP($A21,'Základní kolo'!$B$7:$M$75,4,FALSE))</f>
        <v>15</v>
      </c>
      <c r="C21" s="42">
        <f>IF(ISERROR(VLOOKUP($A21,'Základní kolo'!$B$7:$M$75,5,FALSE)),"",VLOOKUP($A21,'Základní kolo'!$B$7:$M$75,5,FALSE))</f>
        <v>19</v>
      </c>
      <c r="D21" s="43">
        <f>IF(ISERROR(VLOOKUP($A21,'Základní kolo'!$B$7:$M$75,6,FALSE)),"",VLOOKUP($A21,'Základní kolo'!$B$7:$M$75,6,FALSE))</f>
        <v>24082</v>
      </c>
      <c r="E21" s="44" t="str">
        <f>IF(ISERROR(VLOOKUP($A21,'Základní kolo'!$B$7:$M$75,7,FALSE)),"",VLOOKUP($A21,'Základní kolo'!$B$7:$M$75,7,FALSE))</f>
        <v>Zubalíková Lucie</v>
      </c>
      <c r="F21" s="43">
        <f>IF(ISERROR(VLOOKUP($A21,'Základní kolo'!$B$7:$M$75,8,FALSE)),"",VLOOKUP($A21,'Základní kolo'!$B$7:$M$75,8,FALSE))</f>
        <v>2001</v>
      </c>
      <c r="G21" s="44" t="str">
        <f>IF(ISERROR(VLOOKUP($A21,'Základní kolo'!$B$7:$M$75,9,FALSE)),"",VLOOKUP($A21,'Základní kolo'!$B$7:$M$75,9,FALSE))</f>
        <v>Dřísy</v>
      </c>
      <c r="H21" s="45">
        <f>IF(ISERROR(VLOOKUP($A21,'Základní kolo'!$B$7:$M$75,10,FALSE)),"",VLOOKUP($A21,'Základní kolo'!$B$7:$M$75,10,FALSE))</f>
        <v>19.52</v>
      </c>
      <c r="I21" s="45">
        <f>IF(ISERROR(VLOOKUP($A21,'Základní kolo'!$B$7:$M$75,11,FALSE)),"",VLOOKUP($A21,'Základní kolo'!$B$7:$M$75,11,FALSE))</f>
        <v>24.16</v>
      </c>
      <c r="J21" s="46">
        <f>IF(ISERROR(VLOOKUP($A21,'Základní kolo'!$B$7:$M$75,12,FALSE)),"",VLOOKUP($A21,'Základní kolo'!$B$7:$M$75,12,FALSE))</f>
        <v>19.52</v>
      </c>
    </row>
    <row r="22" spans="1:10" s="5" customFormat="1" ht="12.75">
      <c r="A22" s="5">
        <v>16</v>
      </c>
      <c r="B22" s="41">
        <f>IF(ISERROR(VLOOKUP($A22,'Základní kolo'!$B$7:$M$75,4,FALSE)),"",VLOOKUP($A22,'Základní kolo'!$B$7:$M$75,4,FALSE))</f>
        <v>16</v>
      </c>
      <c r="C22" s="42">
        <f>IF(ISERROR(VLOOKUP($A22,'Základní kolo'!$B$7:$M$75,5,FALSE)),"",VLOOKUP($A22,'Základní kolo'!$B$7:$M$75,5,FALSE))</f>
        <v>43</v>
      </c>
      <c r="D22" s="43">
        <f>IF(ISERROR(VLOOKUP($A22,'Základní kolo'!$B$7:$M$75,6,FALSE)),"",VLOOKUP($A22,'Základní kolo'!$B$7:$M$75,6,FALSE))</f>
        <v>35502</v>
      </c>
      <c r="E22" s="44" t="str">
        <f>IF(ISERROR(VLOOKUP($A22,'Základní kolo'!$B$7:$M$75,7,FALSE)),"",VLOOKUP($A22,'Základní kolo'!$B$7:$M$75,7,FALSE))</f>
        <v>Kleinová Štěpánka</v>
      </c>
      <c r="F22" s="43">
        <f>IF(ISERROR(VLOOKUP($A22,'Základní kolo'!$B$7:$M$75,8,FALSE)),"",VLOOKUP($A22,'Základní kolo'!$B$7:$M$75,8,FALSE))</f>
        <v>2001</v>
      </c>
      <c r="G22" s="44" t="str">
        <f>IF(ISERROR(VLOOKUP($A22,'Základní kolo'!$B$7:$M$75,9,FALSE)),"",VLOOKUP($A22,'Základní kolo'!$B$7:$M$75,9,FALSE))</f>
        <v>Obora</v>
      </c>
      <c r="H22" s="45">
        <f>IF(ISERROR(VLOOKUP($A22,'Základní kolo'!$B$7:$M$75,10,FALSE)),"",VLOOKUP($A22,'Základní kolo'!$B$7:$M$75,10,FALSE))</f>
        <v>22.82</v>
      </c>
      <c r="I22" s="45">
        <f>IF(ISERROR(VLOOKUP($A22,'Základní kolo'!$B$7:$M$75,11,FALSE)),"",VLOOKUP($A22,'Základní kolo'!$B$7:$M$75,11,FALSE))</f>
        <v>19.61</v>
      </c>
      <c r="J22" s="46">
        <f>IF(ISERROR(VLOOKUP($A22,'Základní kolo'!$B$7:$M$75,12,FALSE)),"",VLOOKUP($A22,'Základní kolo'!$B$7:$M$75,12,FALSE))</f>
        <v>19.61</v>
      </c>
    </row>
    <row r="23" spans="1:10" s="5" customFormat="1" ht="12.75">
      <c r="A23" s="5">
        <v>17</v>
      </c>
      <c r="B23" s="41">
        <f>IF(ISERROR(VLOOKUP($A23,'Základní kolo'!$B$7:$M$75,4,FALSE)),"",VLOOKUP($A23,'Základní kolo'!$B$7:$M$75,4,FALSE))</f>
        <v>17</v>
      </c>
      <c r="C23" s="42">
        <f>IF(ISERROR(VLOOKUP($A23,'Základní kolo'!$B$7:$M$75,5,FALSE)),"",VLOOKUP($A23,'Základní kolo'!$B$7:$M$75,5,FALSE))</f>
        <v>58</v>
      </c>
      <c r="D23" s="43">
        <f>IF(ISERROR(VLOOKUP($A23,'Základní kolo'!$B$7:$M$75,6,FALSE)),"",VLOOKUP($A23,'Základní kolo'!$B$7:$M$75,6,FALSE))</f>
        <v>43772</v>
      </c>
      <c r="E23" s="44" t="str">
        <f>IF(ISERROR(VLOOKUP($A23,'Základní kolo'!$B$7:$M$75,7,FALSE)),"",VLOOKUP($A23,'Základní kolo'!$B$7:$M$75,7,FALSE))</f>
        <v>Jonová Karolína</v>
      </c>
      <c r="F23" s="43">
        <f>IF(ISERROR(VLOOKUP($A23,'Základní kolo'!$B$7:$M$75,8,FALSE)),"",VLOOKUP($A23,'Základní kolo'!$B$7:$M$75,8,FALSE))</f>
        <v>1995</v>
      </c>
      <c r="G23" s="44" t="str">
        <f>IF(ISERROR(VLOOKUP($A23,'Základní kolo'!$B$7:$M$75,9,FALSE)),"",VLOOKUP($A23,'Základní kolo'!$B$7:$M$75,9,FALSE))</f>
        <v>Jablonec nad Jizerou</v>
      </c>
      <c r="H23" s="45">
        <f>IF(ISERROR(VLOOKUP($A23,'Základní kolo'!$B$7:$M$75,10,FALSE)),"",VLOOKUP($A23,'Základní kolo'!$B$7:$M$75,10,FALSE))</f>
        <v>19.87</v>
      </c>
      <c r="I23" s="45" t="str">
        <f>IF(ISERROR(VLOOKUP($A23,'Základní kolo'!$B$7:$M$75,11,FALSE)),"",VLOOKUP($A23,'Základní kolo'!$B$7:$M$75,11,FALSE))</f>
        <v>NP</v>
      </c>
      <c r="J23" s="46">
        <f>IF(ISERROR(VLOOKUP($A23,'Základní kolo'!$B$7:$M$75,12,FALSE)),"",VLOOKUP($A23,'Základní kolo'!$B$7:$M$75,12,FALSE))</f>
        <v>19.87</v>
      </c>
    </row>
    <row r="24" spans="1:10" s="5" customFormat="1" ht="12.75">
      <c r="A24" s="5">
        <v>18</v>
      </c>
      <c r="B24" s="41">
        <f>IF(ISERROR(VLOOKUP($A24,'Základní kolo'!$B$7:$M$75,4,FALSE)),"",VLOOKUP($A24,'Základní kolo'!$B$7:$M$75,4,FALSE))</f>
        <v>18</v>
      </c>
      <c r="C24" s="42">
        <f>IF(ISERROR(VLOOKUP($A24,'Základní kolo'!$B$7:$M$75,5,FALSE)),"",VLOOKUP($A24,'Základní kolo'!$B$7:$M$75,5,FALSE))</f>
        <v>42</v>
      </c>
      <c r="D24" s="43">
        <f>IF(ISERROR(VLOOKUP($A24,'Základní kolo'!$B$7:$M$75,6,FALSE)),"",VLOOKUP($A24,'Základní kolo'!$B$7:$M$75,6,FALSE))</f>
        <v>35262</v>
      </c>
      <c r="E24" s="44" t="str">
        <f>IF(ISERROR(VLOOKUP($A24,'Základní kolo'!$B$7:$M$75,7,FALSE)),"",VLOOKUP($A24,'Základní kolo'!$B$7:$M$75,7,FALSE))</f>
        <v>Šilhavá Daniela</v>
      </c>
      <c r="F24" s="43">
        <f>IF(ISERROR(VLOOKUP($A24,'Základní kolo'!$B$7:$M$75,8,FALSE)),"",VLOOKUP($A24,'Základní kolo'!$B$7:$M$75,8,FALSE))</f>
        <v>2001</v>
      </c>
      <c r="G24" s="44" t="str">
        <f>IF(ISERROR(VLOOKUP($A24,'Základní kolo'!$B$7:$M$75,9,FALSE)),"",VLOOKUP($A24,'Základní kolo'!$B$7:$M$75,9,FALSE))</f>
        <v>Štěměchy</v>
      </c>
      <c r="H24" s="45">
        <f>IF(ISERROR(VLOOKUP($A24,'Základní kolo'!$B$7:$M$75,10,FALSE)),"",VLOOKUP($A24,'Základní kolo'!$B$7:$M$75,10,FALSE))</f>
        <v>20.1</v>
      </c>
      <c r="I24" s="45">
        <f>IF(ISERROR(VLOOKUP($A24,'Základní kolo'!$B$7:$M$75,11,FALSE)),"",VLOOKUP($A24,'Základní kolo'!$B$7:$M$75,11,FALSE))</f>
        <v>23.35</v>
      </c>
      <c r="J24" s="46">
        <f>IF(ISERROR(VLOOKUP($A24,'Základní kolo'!$B$7:$M$75,12,FALSE)),"",VLOOKUP($A24,'Základní kolo'!$B$7:$M$75,12,FALSE))</f>
        <v>20.1</v>
      </c>
    </row>
    <row r="25" spans="1:10" s="5" customFormat="1" ht="12.75">
      <c r="A25" s="5">
        <v>19</v>
      </c>
      <c r="B25" s="41">
        <f>IF(ISERROR(VLOOKUP($A25,'Základní kolo'!$B$7:$M$75,4,FALSE)),"",VLOOKUP($A25,'Základní kolo'!$B$7:$M$75,4,FALSE))</f>
        <v>19</v>
      </c>
      <c r="C25" s="42">
        <f>IF(ISERROR(VLOOKUP($A25,'Základní kolo'!$B$7:$M$75,5,FALSE)),"",VLOOKUP($A25,'Základní kolo'!$B$7:$M$75,5,FALSE))</f>
        <v>8</v>
      </c>
      <c r="D25" s="43">
        <f>IF(ISERROR(VLOOKUP($A25,'Základní kolo'!$B$7:$M$75,6,FALSE)),"",VLOOKUP($A25,'Základní kolo'!$B$7:$M$75,6,FALSE))</f>
        <v>27922</v>
      </c>
      <c r="E25" s="44" t="str">
        <f>IF(ISERROR(VLOOKUP($A25,'Základní kolo'!$B$7:$M$75,7,FALSE)),"",VLOOKUP($A25,'Základní kolo'!$B$7:$M$75,7,FALSE))</f>
        <v>Urbanová Iva</v>
      </c>
      <c r="F25" s="43">
        <f>IF(ISERROR(VLOOKUP($A25,'Základní kolo'!$B$7:$M$75,8,FALSE)),"",VLOOKUP($A25,'Základní kolo'!$B$7:$M$75,8,FALSE))</f>
        <v>2002</v>
      </c>
      <c r="G25" s="44" t="str">
        <f>IF(ISERROR(VLOOKUP($A25,'Základní kolo'!$B$7:$M$75,9,FALSE)),"",VLOOKUP($A25,'Základní kolo'!$B$7:$M$75,9,FALSE))</f>
        <v>Markvartice</v>
      </c>
      <c r="H25" s="45">
        <f>IF(ISERROR(VLOOKUP($A25,'Základní kolo'!$B$7:$M$75,10,FALSE)),"",VLOOKUP($A25,'Základní kolo'!$B$7:$M$75,10,FALSE))</f>
        <v>20.51</v>
      </c>
      <c r="I25" s="45">
        <f>IF(ISERROR(VLOOKUP($A25,'Základní kolo'!$B$7:$M$75,11,FALSE)),"",VLOOKUP($A25,'Základní kolo'!$B$7:$M$75,11,FALSE))</f>
        <v>20.18</v>
      </c>
      <c r="J25" s="46">
        <f>IF(ISERROR(VLOOKUP($A25,'Základní kolo'!$B$7:$M$75,12,FALSE)),"",VLOOKUP($A25,'Základní kolo'!$B$7:$M$75,12,FALSE))</f>
        <v>20.18</v>
      </c>
    </row>
    <row r="26" spans="1:10" s="5" customFormat="1" ht="12.75">
      <c r="A26" s="5">
        <v>20</v>
      </c>
      <c r="B26" s="41">
        <f>IF(ISERROR(VLOOKUP($A26,'Základní kolo'!$B$7:$M$75,4,FALSE)),"",VLOOKUP($A26,'Základní kolo'!$B$7:$M$75,4,FALSE))</f>
        <v>20</v>
      </c>
      <c r="C26" s="42">
        <f>IF(ISERROR(VLOOKUP($A26,'Základní kolo'!$B$7:$M$75,5,FALSE)),"",VLOOKUP($A26,'Základní kolo'!$B$7:$M$75,5,FALSE))</f>
        <v>52</v>
      </c>
      <c r="D26" s="43">
        <f>IF(ISERROR(VLOOKUP($A26,'Základní kolo'!$B$7:$M$75,6,FALSE)),"",VLOOKUP($A26,'Základní kolo'!$B$7:$M$75,6,FALSE))</f>
        <v>22452</v>
      </c>
      <c r="E26" s="44" t="str">
        <f>IF(ISERROR(VLOOKUP($A26,'Základní kolo'!$B$7:$M$75,7,FALSE)),"",VLOOKUP($A26,'Základní kolo'!$B$7:$M$75,7,FALSE))</f>
        <v>Jedličková Lucie</v>
      </c>
      <c r="F26" s="43">
        <f>IF(ISERROR(VLOOKUP($A26,'Základní kolo'!$B$7:$M$75,8,FALSE)),"",VLOOKUP($A26,'Základní kolo'!$B$7:$M$75,8,FALSE))</f>
        <v>1995</v>
      </c>
      <c r="G26" s="44" t="str">
        <f>IF(ISERROR(VLOOKUP($A26,'Základní kolo'!$B$7:$M$75,9,FALSE)),"",VLOOKUP($A26,'Základní kolo'!$B$7:$M$75,9,FALSE))</f>
        <v>Tísek</v>
      </c>
      <c r="H26" s="45">
        <f>IF(ISERROR(VLOOKUP($A26,'Základní kolo'!$B$7:$M$75,10,FALSE)),"",VLOOKUP($A26,'Základní kolo'!$B$7:$M$75,10,FALSE))</f>
        <v>20.73</v>
      </c>
      <c r="I26" s="45">
        <f>IF(ISERROR(VLOOKUP($A26,'Základní kolo'!$B$7:$M$75,11,FALSE)),"",VLOOKUP($A26,'Základní kolo'!$B$7:$M$75,11,FALSE))</f>
        <v>20.46</v>
      </c>
      <c r="J26" s="46">
        <f>IF(ISERROR(VLOOKUP($A26,'Základní kolo'!$B$7:$M$75,12,FALSE)),"",VLOOKUP($A26,'Základní kolo'!$B$7:$M$75,12,FALSE))</f>
        <v>20.46</v>
      </c>
    </row>
    <row r="27" spans="1:10" s="5" customFormat="1" ht="12.75">
      <c r="A27" s="5">
        <v>21</v>
      </c>
      <c r="B27" s="41">
        <f>IF(ISERROR(VLOOKUP($A27,'Základní kolo'!$B$7:$M$75,4,FALSE)),"",VLOOKUP($A27,'Základní kolo'!$B$7:$M$75,4,FALSE))</f>
        <v>21</v>
      </c>
      <c r="C27" s="42">
        <f>IF(ISERROR(VLOOKUP($A27,'Základní kolo'!$B$7:$M$75,5,FALSE)),"",VLOOKUP($A27,'Základní kolo'!$B$7:$M$75,5,FALSE))</f>
        <v>33</v>
      </c>
      <c r="D27" s="43">
        <f>IF(ISERROR(VLOOKUP($A27,'Základní kolo'!$B$7:$M$75,6,FALSE)),"",VLOOKUP($A27,'Základní kolo'!$B$7:$M$75,6,FALSE))</f>
        <v>0</v>
      </c>
      <c r="E27" s="44" t="str">
        <f>IF(ISERROR(VLOOKUP($A27,'Základní kolo'!$B$7:$M$75,7,FALSE)),"",VLOOKUP($A27,'Základní kolo'!$B$7:$M$75,7,FALSE))</f>
        <v>Magerová Karolína</v>
      </c>
      <c r="F27" s="43">
        <f>IF(ISERROR(VLOOKUP($A27,'Základní kolo'!$B$7:$M$75,8,FALSE)),"",VLOOKUP($A27,'Základní kolo'!$B$7:$M$75,8,FALSE))</f>
        <v>2002</v>
      </c>
      <c r="G27" s="44" t="str">
        <f>IF(ISERROR(VLOOKUP($A27,'Základní kolo'!$B$7:$M$75,9,FALSE)),"",VLOOKUP($A27,'Základní kolo'!$B$7:$M$75,9,FALSE))</f>
        <v>Dolní Životice</v>
      </c>
      <c r="H27" s="45">
        <f>IF(ISERROR(VLOOKUP($A27,'Základní kolo'!$B$7:$M$75,10,FALSE)),"",VLOOKUP($A27,'Základní kolo'!$B$7:$M$75,10,FALSE))</f>
        <v>20.59</v>
      </c>
      <c r="I27" s="45">
        <f>IF(ISERROR(VLOOKUP($A27,'Základní kolo'!$B$7:$M$75,11,FALSE)),"",VLOOKUP($A27,'Základní kolo'!$B$7:$M$75,11,FALSE))</f>
        <v>20.48</v>
      </c>
      <c r="J27" s="46">
        <f>IF(ISERROR(VLOOKUP($A27,'Základní kolo'!$B$7:$M$75,12,FALSE)),"",VLOOKUP($A27,'Základní kolo'!$B$7:$M$75,12,FALSE))</f>
        <v>20.48</v>
      </c>
    </row>
    <row r="28" spans="1:10" s="5" customFormat="1" ht="12.75">
      <c r="A28" s="5">
        <v>22</v>
      </c>
      <c r="B28" s="41">
        <f>IF(ISERROR(VLOOKUP($A28,'Základní kolo'!$B$7:$M$75,4,FALSE)),"",VLOOKUP($A28,'Základní kolo'!$B$7:$M$75,4,FALSE))</f>
        <v>22</v>
      </c>
      <c r="C28" s="42">
        <f>IF(ISERROR(VLOOKUP($A28,'Základní kolo'!$B$7:$M$75,5,FALSE)),"",VLOOKUP($A28,'Základní kolo'!$B$7:$M$75,5,FALSE))</f>
        <v>49</v>
      </c>
      <c r="D28" s="43">
        <f>IF(ISERROR(VLOOKUP($A28,'Základní kolo'!$B$7:$M$75,6,FALSE)),"",VLOOKUP($A28,'Základní kolo'!$B$7:$M$75,6,FALSE))</f>
        <v>52082</v>
      </c>
      <c r="E28" s="44" t="str">
        <f>IF(ISERROR(VLOOKUP($A28,'Základní kolo'!$B$7:$M$75,7,FALSE)),"",VLOOKUP($A28,'Základní kolo'!$B$7:$M$75,7,FALSE))</f>
        <v>Bejšovcová Markéta</v>
      </c>
      <c r="F28" s="43">
        <f>IF(ISERROR(VLOOKUP($A28,'Základní kolo'!$B$7:$M$75,8,FALSE)),"",VLOOKUP($A28,'Základní kolo'!$B$7:$M$75,8,FALSE))</f>
        <v>2002</v>
      </c>
      <c r="G28" s="44" t="str">
        <f>IF(ISERROR(VLOOKUP($A28,'Základní kolo'!$B$7:$M$75,9,FALSE)),"",VLOOKUP($A28,'Základní kolo'!$B$7:$M$75,9,FALSE))</f>
        <v>Počepice</v>
      </c>
      <c r="H28" s="45">
        <f>IF(ISERROR(VLOOKUP($A28,'Základní kolo'!$B$7:$M$75,10,FALSE)),"",VLOOKUP($A28,'Základní kolo'!$B$7:$M$75,10,FALSE))</f>
        <v>21.38</v>
      </c>
      <c r="I28" s="45">
        <f>IF(ISERROR(VLOOKUP($A28,'Základní kolo'!$B$7:$M$75,11,FALSE)),"",VLOOKUP($A28,'Základní kolo'!$B$7:$M$75,11,FALSE))</f>
        <v>21.55</v>
      </c>
      <c r="J28" s="46">
        <f>IF(ISERROR(VLOOKUP($A28,'Základní kolo'!$B$7:$M$75,12,FALSE)),"",VLOOKUP($A28,'Základní kolo'!$B$7:$M$75,12,FALSE))</f>
        <v>21.38</v>
      </c>
    </row>
    <row r="29" spans="1:10" s="5" customFormat="1" ht="12.75">
      <c r="A29" s="5">
        <v>23</v>
      </c>
      <c r="B29" s="41">
        <f>IF(ISERROR(VLOOKUP($A29,'Základní kolo'!$B$7:$M$75,4,FALSE)),"",VLOOKUP($A29,'Základní kolo'!$B$7:$M$75,4,FALSE))</f>
        <v>23</v>
      </c>
      <c r="C29" s="42">
        <f>IF(ISERROR(VLOOKUP($A29,'Základní kolo'!$B$7:$M$75,5,FALSE)),"",VLOOKUP($A29,'Základní kolo'!$B$7:$M$75,5,FALSE))</f>
        <v>41</v>
      </c>
      <c r="D29" s="43">
        <f>IF(ISERROR(VLOOKUP($A29,'Základní kolo'!$B$7:$M$75,6,FALSE)),"",VLOOKUP($A29,'Základní kolo'!$B$7:$M$75,6,FALSE))</f>
        <v>41102</v>
      </c>
      <c r="E29" s="44" t="str">
        <f>IF(ISERROR(VLOOKUP($A29,'Základní kolo'!$B$7:$M$75,7,FALSE)),"",VLOOKUP($A29,'Základní kolo'!$B$7:$M$75,7,FALSE))</f>
        <v>Feglarová Adéla</v>
      </c>
      <c r="F29" s="43">
        <f>IF(ISERROR(VLOOKUP($A29,'Základní kolo'!$B$7:$M$75,8,FALSE)),"",VLOOKUP($A29,'Základní kolo'!$B$7:$M$75,8,FALSE))</f>
        <v>2002</v>
      </c>
      <c r="G29" s="44" t="str">
        <f>IF(ISERROR(VLOOKUP($A29,'Základní kolo'!$B$7:$M$75,9,FALSE)),"",VLOOKUP($A29,'Základní kolo'!$B$7:$M$75,9,FALSE))</f>
        <v>Praha-Letňany</v>
      </c>
      <c r="H29" s="45">
        <f>IF(ISERROR(VLOOKUP($A29,'Základní kolo'!$B$7:$M$75,10,FALSE)),"",VLOOKUP($A29,'Základní kolo'!$B$7:$M$75,10,FALSE))</f>
        <v>21.82</v>
      </c>
      <c r="I29" s="45" t="str">
        <f>IF(ISERROR(VLOOKUP($A29,'Základní kolo'!$B$7:$M$75,11,FALSE)),"",VLOOKUP($A29,'Základní kolo'!$B$7:$M$75,11,FALSE))</f>
        <v>NP</v>
      </c>
      <c r="J29" s="46">
        <f>IF(ISERROR(VLOOKUP($A29,'Základní kolo'!$B$7:$M$75,12,FALSE)),"",VLOOKUP($A29,'Základní kolo'!$B$7:$M$75,12,FALSE))</f>
        <v>21.82</v>
      </c>
    </row>
    <row r="30" spans="1:10" s="5" customFormat="1" ht="12.75">
      <c r="A30" s="5">
        <v>24</v>
      </c>
      <c r="B30" s="41">
        <f>IF(ISERROR(VLOOKUP($A30,'Základní kolo'!$B$7:$M$75,4,FALSE)),"",VLOOKUP($A30,'Základní kolo'!$B$7:$M$75,4,FALSE))</f>
        <v>24</v>
      </c>
      <c r="C30" s="42">
        <f>IF(ISERROR(VLOOKUP($A30,'Základní kolo'!$B$7:$M$75,5,FALSE)),"",VLOOKUP($A30,'Základní kolo'!$B$7:$M$75,5,FALSE))</f>
        <v>59</v>
      </c>
      <c r="D30" s="43">
        <f>IF(ISERROR(VLOOKUP($A30,'Základní kolo'!$B$7:$M$75,6,FALSE)),"",VLOOKUP($A30,'Základní kolo'!$B$7:$M$75,6,FALSE))</f>
        <v>37532</v>
      </c>
      <c r="E30" s="44" t="str">
        <f>IF(ISERROR(VLOOKUP($A30,'Základní kolo'!$B$7:$M$75,7,FALSE)),"",VLOOKUP($A30,'Základní kolo'!$B$7:$M$75,7,FALSE))</f>
        <v>Kuřitková Monika</v>
      </c>
      <c r="F30" s="43">
        <f>IF(ISERROR(VLOOKUP($A30,'Základní kolo'!$B$7:$M$75,8,FALSE)),"",VLOOKUP($A30,'Základní kolo'!$B$7:$M$75,8,FALSE))</f>
        <v>1999</v>
      </c>
      <c r="G30" s="44" t="str">
        <f>IF(ISERROR(VLOOKUP($A30,'Základní kolo'!$B$7:$M$75,9,FALSE)),"",VLOOKUP($A30,'Základní kolo'!$B$7:$M$75,9,FALSE))</f>
        <v>Miroslav</v>
      </c>
      <c r="H30" s="45">
        <f>IF(ISERROR(VLOOKUP($A30,'Základní kolo'!$B$7:$M$75,10,FALSE)),"",VLOOKUP($A30,'Základní kolo'!$B$7:$M$75,10,FALSE))</f>
        <v>24.26</v>
      </c>
      <c r="I30" s="45">
        <f>IF(ISERROR(VLOOKUP($A30,'Základní kolo'!$B$7:$M$75,11,FALSE)),"",VLOOKUP($A30,'Základní kolo'!$B$7:$M$75,11,FALSE))</f>
        <v>23.79</v>
      </c>
      <c r="J30" s="46">
        <f>IF(ISERROR(VLOOKUP($A30,'Základní kolo'!$B$7:$M$75,12,FALSE)),"",VLOOKUP($A30,'Základní kolo'!$B$7:$M$75,12,FALSE))</f>
        <v>23.79</v>
      </c>
    </row>
    <row r="31" spans="1:10" s="5" customFormat="1" ht="12.75">
      <c r="A31" s="5">
        <v>25</v>
      </c>
      <c r="B31" s="41">
        <f>IF(ISERROR(VLOOKUP($A31,'Základní kolo'!$B$7:$M$75,4,FALSE)),"",VLOOKUP($A31,'Základní kolo'!$B$7:$M$75,4,FALSE))</f>
        <v>25</v>
      </c>
      <c r="C31" s="42">
        <f>IF(ISERROR(VLOOKUP($A31,'Základní kolo'!$B$7:$M$75,5,FALSE)),"",VLOOKUP($A31,'Základní kolo'!$B$7:$M$75,5,FALSE))</f>
        <v>30</v>
      </c>
      <c r="D31" s="43">
        <f>IF(ISERROR(VLOOKUP($A31,'Základní kolo'!$B$7:$M$75,6,FALSE)),"",VLOOKUP($A31,'Základní kolo'!$B$7:$M$75,6,FALSE))</f>
        <v>26382</v>
      </c>
      <c r="E31" s="44" t="str">
        <f>IF(ISERROR(VLOOKUP($A31,'Základní kolo'!$B$7:$M$75,7,FALSE)),"",VLOOKUP($A31,'Základní kolo'!$B$7:$M$75,7,FALSE))</f>
        <v>Vybíralová Lucie</v>
      </c>
      <c r="F31" s="43">
        <f>IF(ISERROR(VLOOKUP($A31,'Základní kolo'!$B$7:$M$75,8,FALSE)),"",VLOOKUP($A31,'Základní kolo'!$B$7:$M$75,8,FALSE))</f>
        <v>2000</v>
      </c>
      <c r="G31" s="44" t="str">
        <f>IF(ISERROR(VLOOKUP($A31,'Základní kolo'!$B$7:$M$75,9,FALSE)),"",VLOOKUP($A31,'Základní kolo'!$B$7:$M$75,9,FALSE))</f>
        <v>Skuteč</v>
      </c>
      <c r="H31" s="45">
        <f>IF(ISERROR(VLOOKUP($A31,'Základní kolo'!$B$7:$M$75,10,FALSE)),"",VLOOKUP($A31,'Základní kolo'!$B$7:$M$75,10,FALSE))</f>
        <v>25.54</v>
      </c>
      <c r="I31" s="45">
        <f>IF(ISERROR(VLOOKUP($A31,'Základní kolo'!$B$7:$M$75,11,FALSE)),"",VLOOKUP($A31,'Základní kolo'!$B$7:$M$75,11,FALSE))</f>
        <v>25.58</v>
      </c>
      <c r="J31" s="46">
        <f>IF(ISERROR(VLOOKUP($A31,'Základní kolo'!$B$7:$M$75,12,FALSE)),"",VLOOKUP($A31,'Základní kolo'!$B$7:$M$75,12,FALSE))</f>
        <v>25.54</v>
      </c>
    </row>
    <row r="32" spans="1:10" s="5" customFormat="1" ht="12.75">
      <c r="A32" s="5">
        <v>26</v>
      </c>
      <c r="B32" s="41">
        <f>IF(ISERROR(VLOOKUP($A32,'Základní kolo'!$B$7:$M$75,4,FALSE)),"",VLOOKUP($A32,'Základní kolo'!$B$7:$M$75,4,FALSE))</f>
        <v>26</v>
      </c>
      <c r="C32" s="42">
        <f>IF(ISERROR(VLOOKUP($A32,'Základní kolo'!$B$7:$M$75,5,FALSE)),"",VLOOKUP($A32,'Základní kolo'!$B$7:$M$75,5,FALSE))</f>
        <v>18</v>
      </c>
      <c r="D32" s="43">
        <f>IF(ISERROR(VLOOKUP($A32,'Základní kolo'!$B$7:$M$75,6,FALSE)),"",VLOOKUP($A32,'Základní kolo'!$B$7:$M$75,6,FALSE))</f>
        <v>11782</v>
      </c>
      <c r="E32" s="44" t="str">
        <f>IF(ISERROR(VLOOKUP($A32,'Základní kolo'!$B$7:$M$75,7,FALSE)),"",VLOOKUP($A32,'Základní kolo'!$B$7:$M$75,7,FALSE))</f>
        <v>Vanclová Michaela</v>
      </c>
      <c r="F32" s="43">
        <f>IF(ISERROR(VLOOKUP($A32,'Základní kolo'!$B$7:$M$75,8,FALSE)),"",VLOOKUP($A32,'Základní kolo'!$B$7:$M$75,8,FALSE))</f>
        <v>1995</v>
      </c>
      <c r="G32" s="44" t="str">
        <f>IF(ISERROR(VLOOKUP($A32,'Základní kolo'!$B$7:$M$75,9,FALSE)),"",VLOOKUP($A32,'Základní kolo'!$B$7:$M$75,9,FALSE))</f>
        <v>Martinice v Krkonoších</v>
      </c>
      <c r="H32" s="45" t="str">
        <f>IF(ISERROR(VLOOKUP($A32,'Základní kolo'!$B$7:$M$75,10,FALSE)),"",VLOOKUP($A32,'Základní kolo'!$B$7:$M$75,10,FALSE))</f>
        <v>NP</v>
      </c>
      <c r="I32" s="45" t="str">
        <f>IF(ISERROR(VLOOKUP($A32,'Základní kolo'!$B$7:$M$75,11,FALSE)),"",VLOOKUP($A32,'Základní kolo'!$B$7:$M$75,11,FALSE))</f>
        <v>NP</v>
      </c>
      <c r="J32" s="46" t="str">
        <f>IF(ISERROR(VLOOKUP($A32,'Základní kolo'!$B$7:$M$75,12,FALSE)),"",VLOOKUP($A32,'Základní kolo'!$B$7:$M$75,12,FALSE))</f>
        <v>NP</v>
      </c>
    </row>
    <row r="33" spans="1:10" s="5" customFormat="1" ht="12.75">
      <c r="A33" s="5">
        <v>27</v>
      </c>
      <c r="B33" s="41">
        <f>IF(ISERROR(VLOOKUP($A33,'Základní kolo'!$B$7:$M$75,4,FALSE)),"",VLOOKUP($A33,'Základní kolo'!$B$7:$M$75,4,FALSE))</f>
        <v>27</v>
      </c>
      <c r="C33" s="42">
        <f>IF(ISERROR(VLOOKUP($A33,'Základní kolo'!$B$7:$M$75,5,FALSE)),"",VLOOKUP($A33,'Základní kolo'!$B$7:$M$75,5,FALSE))</f>
        <v>6</v>
      </c>
      <c r="D33" s="43">
        <f>IF(ISERROR(VLOOKUP($A33,'Základní kolo'!$B$7:$M$75,6,FALSE)),"",VLOOKUP($A33,'Základní kolo'!$B$7:$M$75,6,FALSE))</f>
        <v>31062</v>
      </c>
      <c r="E33" s="44" t="str">
        <f>IF(ISERROR(VLOOKUP($A33,'Základní kolo'!$B$7:$M$75,7,FALSE)),"",VLOOKUP($A33,'Základní kolo'!$B$7:$M$75,7,FALSE))</f>
        <v>Kučerová Hana</v>
      </c>
      <c r="F33" s="43">
        <f>IF(ISERROR(VLOOKUP($A33,'Základní kolo'!$B$7:$M$75,8,FALSE)),"",VLOOKUP($A33,'Základní kolo'!$B$7:$M$75,8,FALSE))</f>
        <v>2002</v>
      </c>
      <c r="G33" s="44" t="str">
        <f>IF(ISERROR(VLOOKUP($A33,'Základní kolo'!$B$7:$M$75,9,FALSE)),"",VLOOKUP($A33,'Základní kolo'!$B$7:$M$75,9,FALSE))</f>
        <v>Kojetice</v>
      </c>
      <c r="H33" s="45" t="str">
        <f>IF(ISERROR(VLOOKUP($A33,'Základní kolo'!$B$7:$M$75,10,FALSE)),"",VLOOKUP($A33,'Základní kolo'!$B$7:$M$75,10,FALSE))</f>
        <v>DNF</v>
      </c>
      <c r="I33" s="45" t="str">
        <f>IF(ISERROR(VLOOKUP($A33,'Základní kolo'!$B$7:$M$75,11,FALSE)),"",VLOOKUP($A33,'Základní kolo'!$B$7:$M$75,11,FALSE))</f>
        <v>DNF</v>
      </c>
      <c r="J33" s="46">
        <f>IF(ISERROR(VLOOKUP($A33,'Základní kolo'!$B$7:$M$75,12,FALSE)),"",VLOOKUP($A33,'Základní kolo'!$B$7:$M$75,12,FALSE))</f>
        <v>0</v>
      </c>
    </row>
    <row r="34" spans="1:10" s="5" customFormat="1" ht="12.75">
      <c r="A34" s="5">
        <v>28</v>
      </c>
      <c r="B34" s="41">
        <f>IF(ISERROR(VLOOKUP($A34,'Základní kolo'!$B$7:$M$75,4,FALSE)),"",VLOOKUP($A34,'Základní kolo'!$B$7:$M$75,4,FALSE))</f>
        <v>27</v>
      </c>
      <c r="C34" s="42">
        <f>IF(ISERROR(VLOOKUP($A34,'Základní kolo'!$B$7:$M$75,5,FALSE)),"",VLOOKUP($A34,'Základní kolo'!$B$7:$M$75,5,FALSE))</f>
        <v>9</v>
      </c>
      <c r="D34" s="43">
        <f>IF(ISERROR(VLOOKUP($A34,'Základní kolo'!$B$7:$M$75,6,FALSE)),"",VLOOKUP($A34,'Základní kolo'!$B$7:$M$75,6,FALSE))</f>
        <v>11622</v>
      </c>
      <c r="E34" s="44" t="str">
        <f>IF(ISERROR(VLOOKUP($A34,'Základní kolo'!$B$7:$M$75,7,FALSE)),"",VLOOKUP($A34,'Základní kolo'!$B$7:$M$75,7,FALSE))</f>
        <v>Grauová Dagmar</v>
      </c>
      <c r="F34" s="43">
        <f>IF(ISERROR(VLOOKUP($A34,'Základní kolo'!$B$7:$M$75,8,FALSE)),"",VLOOKUP($A34,'Základní kolo'!$B$7:$M$75,8,FALSE))</f>
        <v>1996</v>
      </c>
      <c r="G34" s="44" t="str">
        <f>IF(ISERROR(VLOOKUP($A34,'Základní kolo'!$B$7:$M$75,9,FALSE)),"",VLOOKUP($A34,'Základní kolo'!$B$7:$M$75,9,FALSE))</f>
        <v>Praha-Zličín</v>
      </c>
      <c r="H34" s="45" t="str">
        <f>IF(ISERROR(VLOOKUP($A34,'Základní kolo'!$B$7:$M$75,10,FALSE)),"",VLOOKUP($A34,'Základní kolo'!$B$7:$M$75,10,FALSE))</f>
        <v>DNF</v>
      </c>
      <c r="I34" s="45" t="str">
        <f>IF(ISERROR(VLOOKUP($A34,'Základní kolo'!$B$7:$M$75,11,FALSE)),"",VLOOKUP($A34,'Základní kolo'!$B$7:$M$75,11,FALSE))</f>
        <v>DNF</v>
      </c>
      <c r="J34" s="46">
        <f>IF(ISERROR(VLOOKUP($A34,'Základní kolo'!$B$7:$M$75,12,FALSE)),"",VLOOKUP($A34,'Základní kolo'!$B$7:$M$75,12,FALSE))</f>
        <v>0</v>
      </c>
    </row>
    <row r="35" spans="1:10" s="5" customFormat="1" ht="12.75">
      <c r="A35" s="5">
        <v>29</v>
      </c>
      <c r="B35" s="41">
        <f>IF(ISERROR(VLOOKUP($A35,'Základní kolo'!$B$7:$M$75,4,FALSE)),"",VLOOKUP($A35,'Základní kolo'!$B$7:$M$75,4,FALSE))</f>
        <v>27</v>
      </c>
      <c r="C35" s="42">
        <f>IF(ISERROR(VLOOKUP($A35,'Základní kolo'!$B$7:$M$75,5,FALSE)),"",VLOOKUP($A35,'Základní kolo'!$B$7:$M$75,5,FALSE))</f>
        <v>20</v>
      </c>
      <c r="D35" s="43">
        <f>IF(ISERROR(VLOOKUP($A35,'Základní kolo'!$B$7:$M$75,6,FALSE)),"",VLOOKUP($A35,'Základní kolo'!$B$7:$M$75,6,FALSE))</f>
        <v>21622</v>
      </c>
      <c r="E35" s="44" t="str">
        <f>IF(ISERROR(VLOOKUP($A35,'Základní kolo'!$B$7:$M$75,7,FALSE)),"",VLOOKUP($A35,'Základní kolo'!$B$7:$M$75,7,FALSE))</f>
        <v>Truncová Kamila</v>
      </c>
      <c r="F35" s="43">
        <f>IF(ISERROR(VLOOKUP($A35,'Základní kolo'!$B$7:$M$75,8,FALSE)),"",VLOOKUP($A35,'Základní kolo'!$B$7:$M$75,8,FALSE))</f>
        <v>2000</v>
      </c>
      <c r="G35" s="44" t="str">
        <f>IF(ISERROR(VLOOKUP($A35,'Základní kolo'!$B$7:$M$75,9,FALSE)),"",VLOOKUP($A35,'Základní kolo'!$B$7:$M$75,9,FALSE))</f>
        <v>Skuteč</v>
      </c>
      <c r="H35" s="45" t="str">
        <f>IF(ISERROR(VLOOKUP($A35,'Základní kolo'!$B$7:$M$75,10,FALSE)),"",VLOOKUP($A35,'Základní kolo'!$B$7:$M$75,10,FALSE))</f>
        <v>DNF</v>
      </c>
      <c r="I35" s="45" t="str">
        <f>IF(ISERROR(VLOOKUP($A35,'Základní kolo'!$B$7:$M$75,11,FALSE)),"",VLOOKUP($A35,'Základní kolo'!$B$7:$M$75,11,FALSE))</f>
        <v>DNF</v>
      </c>
      <c r="J35" s="46">
        <f>IF(ISERROR(VLOOKUP($A35,'Základní kolo'!$B$7:$M$75,12,FALSE)),"",VLOOKUP($A35,'Základní kolo'!$B$7:$M$75,12,FALSE))</f>
        <v>0</v>
      </c>
    </row>
    <row r="36" spans="1:10" s="5" customFormat="1" ht="12.75">
      <c r="A36" s="5">
        <v>30</v>
      </c>
      <c r="B36" s="41">
        <f>IF(ISERROR(VLOOKUP($A36,'Základní kolo'!$B$7:$M$75,4,FALSE)),"",VLOOKUP($A36,'Základní kolo'!$B$7:$M$75,4,FALSE))</f>
        <v>27</v>
      </c>
      <c r="C36" s="42">
        <f>IF(ISERROR(VLOOKUP($A36,'Základní kolo'!$B$7:$M$75,5,FALSE)),"",VLOOKUP($A36,'Základní kolo'!$B$7:$M$75,5,FALSE))</f>
        <v>23</v>
      </c>
      <c r="D36" s="43">
        <f>IF(ISERROR(VLOOKUP($A36,'Základní kolo'!$B$7:$M$75,6,FALSE)),"",VLOOKUP($A36,'Základní kolo'!$B$7:$M$75,6,FALSE))</f>
        <v>41812</v>
      </c>
      <c r="E36" s="44" t="str">
        <f>IF(ISERROR(VLOOKUP($A36,'Základní kolo'!$B$7:$M$75,7,FALSE)),"",VLOOKUP($A36,'Základní kolo'!$B$7:$M$75,7,FALSE))</f>
        <v>Bojková Natálie</v>
      </c>
      <c r="F36" s="43">
        <f>IF(ISERROR(VLOOKUP($A36,'Základní kolo'!$B$7:$M$75,8,FALSE)),"",VLOOKUP($A36,'Základní kolo'!$B$7:$M$75,8,FALSE))</f>
        <v>2001</v>
      </c>
      <c r="G36" s="44" t="str">
        <f>IF(ISERROR(VLOOKUP($A36,'Základní kolo'!$B$7:$M$75,9,FALSE)),"",VLOOKUP($A36,'Základní kolo'!$B$7:$M$75,9,FALSE))</f>
        <v>Skalice</v>
      </c>
      <c r="H36" s="45" t="str">
        <f>IF(ISERROR(VLOOKUP($A36,'Základní kolo'!$B$7:$M$75,10,FALSE)),"",VLOOKUP($A36,'Základní kolo'!$B$7:$M$75,10,FALSE))</f>
        <v>DNF</v>
      </c>
      <c r="I36" s="45" t="str">
        <f>IF(ISERROR(VLOOKUP($A36,'Základní kolo'!$B$7:$M$75,11,FALSE)),"",VLOOKUP($A36,'Základní kolo'!$B$7:$M$75,11,FALSE))</f>
        <v>DNF</v>
      </c>
      <c r="J36" s="46">
        <f>IF(ISERROR(VLOOKUP($A36,'Základní kolo'!$B$7:$M$75,12,FALSE)),"",VLOOKUP($A36,'Základní kolo'!$B$7:$M$75,12,FALSE))</f>
        <v>0</v>
      </c>
    </row>
    <row r="37" spans="1:10" s="5" customFormat="1" ht="12.75">
      <c r="A37" s="5">
        <v>31</v>
      </c>
      <c r="B37" s="41">
        <f>IF(ISERROR(VLOOKUP($A37,'Základní kolo'!$B$7:$M$75,4,FALSE)),"",VLOOKUP($A37,'Základní kolo'!$B$7:$M$75,4,FALSE))</f>
        <v>27</v>
      </c>
      <c r="C37" s="42">
        <f>IF(ISERROR(VLOOKUP($A37,'Základní kolo'!$B$7:$M$75,5,FALSE)),"",VLOOKUP($A37,'Základní kolo'!$B$7:$M$75,5,FALSE))</f>
        <v>65</v>
      </c>
      <c r="D37" s="43">
        <f>IF(ISERROR(VLOOKUP($A37,'Základní kolo'!$B$7:$M$75,6,FALSE)),"",VLOOKUP($A37,'Základní kolo'!$B$7:$M$75,6,FALSE))</f>
        <v>51952</v>
      </c>
      <c r="E37" s="44" t="str">
        <f>IF(ISERROR(VLOOKUP($A37,'Základní kolo'!$B$7:$M$75,7,FALSE)),"",VLOOKUP($A37,'Základní kolo'!$B$7:$M$75,7,FALSE))</f>
        <v>Zdražilová Tereza</v>
      </c>
      <c r="F37" s="43">
        <f>IF(ISERROR(VLOOKUP($A37,'Základní kolo'!$B$7:$M$75,8,FALSE)),"",VLOOKUP($A37,'Základní kolo'!$B$7:$M$75,8,FALSE))</f>
        <v>2001</v>
      </c>
      <c r="G37" s="44" t="str">
        <f>IF(ISERROR(VLOOKUP($A37,'Základní kolo'!$B$7:$M$75,9,FALSE)),"",VLOOKUP($A37,'Základní kolo'!$B$7:$M$75,9,FALSE))</f>
        <v>Dolní Lhota</v>
      </c>
      <c r="H37" s="45">
        <f>IF(ISERROR(VLOOKUP($A37,'Základní kolo'!$B$7:$M$75,10,FALSE)),"",VLOOKUP($A37,'Základní kolo'!$B$7:$M$75,10,FALSE))</f>
        <v>0</v>
      </c>
      <c r="I37" s="45">
        <f>IF(ISERROR(VLOOKUP($A37,'Základní kolo'!$B$7:$M$75,11,FALSE)),"",VLOOKUP($A37,'Základní kolo'!$B$7:$M$75,11,FALSE))</f>
        <v>0</v>
      </c>
      <c r="J37" s="46">
        <f>IF(ISERROR(VLOOKUP($A37,'Základní kolo'!$B$7:$M$75,12,FALSE)),"",VLOOKUP($A37,'Základní kolo'!$B$7:$M$75,12,FALSE))</f>
        <v>0</v>
      </c>
    </row>
    <row r="38" spans="1:10" s="5" customFormat="1" ht="12.75">
      <c r="A38" s="5">
        <v>32</v>
      </c>
      <c r="B38" s="41">
        <f>IF(ISERROR(VLOOKUP($A38,'Základní kolo'!$B$7:$M$75,4,FALSE)),"",VLOOKUP($A38,'Základní kolo'!$B$7:$M$75,4,FALSE))</f>
      </c>
      <c r="C38" s="42">
        <f>IF(ISERROR(VLOOKUP($A38,'Základní kolo'!$B$7:$M$75,5,FALSE)),"",VLOOKUP($A38,'Základní kolo'!$B$7:$M$75,5,FALSE))</f>
      </c>
      <c r="D38" s="43">
        <f>IF(ISERROR(VLOOKUP($A38,'Základní kolo'!$B$7:$M$75,6,FALSE)),"",VLOOKUP($A38,'Základní kolo'!$B$7:$M$75,6,FALSE))</f>
      </c>
      <c r="E38" s="44">
        <f>IF(ISERROR(VLOOKUP($A38,'Základní kolo'!$B$7:$M$75,7,FALSE)),"",VLOOKUP($A38,'Základní kolo'!$B$7:$M$75,7,FALSE))</f>
      </c>
      <c r="F38" s="43">
        <f>IF(ISERROR(VLOOKUP($A38,'Základní kolo'!$B$7:$M$75,8,FALSE)),"",VLOOKUP($A38,'Základní kolo'!$B$7:$M$75,8,FALSE))</f>
      </c>
      <c r="G38" s="44">
        <f>IF(ISERROR(VLOOKUP($A38,'Základní kolo'!$B$7:$M$75,9,FALSE)),"",VLOOKUP($A38,'Základní kolo'!$B$7:$M$75,9,FALSE))</f>
      </c>
      <c r="H38" s="45">
        <f>IF(ISERROR(VLOOKUP($A38,'Základní kolo'!$B$7:$M$75,10,FALSE)),"",VLOOKUP($A38,'Základní kolo'!$B$7:$M$75,10,FALSE))</f>
      </c>
      <c r="I38" s="45">
        <f>IF(ISERROR(VLOOKUP($A38,'Základní kolo'!$B$7:$M$75,11,FALSE)),"",VLOOKUP($A38,'Základní kolo'!$B$7:$M$75,11,FALSE))</f>
      </c>
      <c r="J38" s="46">
        <f>IF(ISERROR(VLOOKUP($A38,'Základní kolo'!$B$7:$M$75,12,FALSE)),"",VLOOKUP($A38,'Základní kolo'!$B$7:$M$75,12,FALSE))</f>
      </c>
    </row>
    <row r="39" spans="1:10" s="5" customFormat="1" ht="12.75">
      <c r="A39" s="5">
        <v>33</v>
      </c>
      <c r="B39" s="41">
        <f>IF(ISERROR(VLOOKUP($A39,'Základní kolo'!$B$7:$M$75,4,FALSE)),"",VLOOKUP($A39,'Základní kolo'!$B$7:$M$75,4,FALSE))</f>
      </c>
      <c r="C39" s="42">
        <f>IF(ISERROR(VLOOKUP($A39,'Základní kolo'!$B$7:$M$75,5,FALSE)),"",VLOOKUP($A39,'Základní kolo'!$B$7:$M$75,5,FALSE))</f>
      </c>
      <c r="D39" s="43">
        <f>IF(ISERROR(VLOOKUP($A39,'Základní kolo'!$B$7:$M$75,6,FALSE)),"",VLOOKUP($A39,'Základní kolo'!$B$7:$M$75,6,FALSE))</f>
      </c>
      <c r="E39" s="44">
        <f>IF(ISERROR(VLOOKUP($A39,'Základní kolo'!$B$7:$M$75,7,FALSE)),"",VLOOKUP($A39,'Základní kolo'!$B$7:$M$75,7,FALSE))</f>
      </c>
      <c r="F39" s="43">
        <f>IF(ISERROR(VLOOKUP($A39,'Základní kolo'!$B$7:$M$75,8,FALSE)),"",VLOOKUP($A39,'Základní kolo'!$B$7:$M$75,8,FALSE))</f>
      </c>
      <c r="G39" s="44">
        <f>IF(ISERROR(VLOOKUP($A39,'Základní kolo'!$B$7:$M$75,9,FALSE)),"",VLOOKUP($A39,'Základní kolo'!$B$7:$M$75,9,FALSE))</f>
      </c>
      <c r="H39" s="45">
        <f>IF(ISERROR(VLOOKUP($A39,'Základní kolo'!$B$7:$M$75,10,FALSE)),"",VLOOKUP($A39,'Základní kolo'!$B$7:$M$75,10,FALSE))</f>
      </c>
      <c r="I39" s="45">
        <f>IF(ISERROR(VLOOKUP($A39,'Základní kolo'!$B$7:$M$75,11,FALSE)),"",VLOOKUP($A39,'Základní kolo'!$B$7:$M$75,11,FALSE))</f>
      </c>
      <c r="J39" s="46">
        <f>IF(ISERROR(VLOOKUP($A39,'Základní kolo'!$B$7:$M$75,12,FALSE)),"",VLOOKUP($A39,'Základní kolo'!$B$7:$M$75,12,FALSE))</f>
      </c>
    </row>
    <row r="40" spans="1:10" s="5" customFormat="1" ht="12.75">
      <c r="A40" s="5">
        <v>34</v>
      </c>
      <c r="B40" s="41">
        <f>IF(ISERROR(VLOOKUP($A40,'Základní kolo'!$B$7:$M$75,4,FALSE)),"",VLOOKUP($A40,'Základní kolo'!$B$7:$M$75,4,FALSE))</f>
      </c>
      <c r="C40" s="42">
        <f>IF(ISERROR(VLOOKUP($A40,'Základní kolo'!$B$7:$M$75,5,FALSE)),"",VLOOKUP($A40,'Základní kolo'!$B$7:$M$75,5,FALSE))</f>
      </c>
      <c r="D40" s="43">
        <f>IF(ISERROR(VLOOKUP($A40,'Základní kolo'!$B$7:$M$75,6,FALSE)),"",VLOOKUP($A40,'Základní kolo'!$B$7:$M$75,6,FALSE))</f>
      </c>
      <c r="E40" s="44">
        <f>IF(ISERROR(VLOOKUP($A40,'Základní kolo'!$B$7:$M$75,7,FALSE)),"",VLOOKUP($A40,'Základní kolo'!$B$7:$M$75,7,FALSE))</f>
      </c>
      <c r="F40" s="43">
        <f>IF(ISERROR(VLOOKUP($A40,'Základní kolo'!$B$7:$M$75,8,FALSE)),"",VLOOKUP($A40,'Základní kolo'!$B$7:$M$75,8,FALSE))</f>
      </c>
      <c r="G40" s="44">
        <f>IF(ISERROR(VLOOKUP($A40,'Základní kolo'!$B$7:$M$75,9,FALSE)),"",VLOOKUP($A40,'Základní kolo'!$B$7:$M$75,9,FALSE))</f>
      </c>
      <c r="H40" s="45">
        <f>IF(ISERROR(VLOOKUP($A40,'Základní kolo'!$B$7:$M$75,10,FALSE)),"",VLOOKUP($A40,'Základní kolo'!$B$7:$M$75,10,FALSE))</f>
      </c>
      <c r="I40" s="45">
        <f>IF(ISERROR(VLOOKUP($A40,'Základní kolo'!$B$7:$M$75,11,FALSE)),"",VLOOKUP($A40,'Základní kolo'!$B$7:$M$75,11,FALSE))</f>
      </c>
      <c r="J40" s="46">
        <f>IF(ISERROR(VLOOKUP($A40,'Základní kolo'!$B$7:$M$75,12,FALSE)),"",VLOOKUP($A40,'Základní kolo'!$B$7:$M$75,12,FALSE))</f>
      </c>
    </row>
    <row r="41" spans="1:10" s="5" customFormat="1" ht="12.75">
      <c r="A41" s="5">
        <v>35</v>
      </c>
      <c r="B41" s="41">
        <f>IF(ISERROR(VLOOKUP($A41,'Základní kolo'!$B$7:$M$75,4,FALSE)),"",VLOOKUP($A41,'Základní kolo'!$B$7:$M$75,4,FALSE))</f>
      </c>
      <c r="C41" s="42">
        <f>IF(ISERROR(VLOOKUP($A41,'Základní kolo'!$B$7:$M$75,5,FALSE)),"",VLOOKUP($A41,'Základní kolo'!$B$7:$M$75,5,FALSE))</f>
      </c>
      <c r="D41" s="43">
        <f>IF(ISERROR(VLOOKUP($A41,'Základní kolo'!$B$7:$M$75,6,FALSE)),"",VLOOKUP($A41,'Základní kolo'!$B$7:$M$75,6,FALSE))</f>
      </c>
      <c r="E41" s="44">
        <f>IF(ISERROR(VLOOKUP($A41,'Základní kolo'!$B$7:$M$75,7,FALSE)),"",VLOOKUP($A41,'Základní kolo'!$B$7:$M$75,7,FALSE))</f>
      </c>
      <c r="F41" s="43">
        <f>IF(ISERROR(VLOOKUP($A41,'Základní kolo'!$B$7:$M$75,8,FALSE)),"",VLOOKUP($A41,'Základní kolo'!$B$7:$M$75,8,FALSE))</f>
      </c>
      <c r="G41" s="44">
        <f>IF(ISERROR(VLOOKUP($A41,'Základní kolo'!$B$7:$M$75,9,FALSE)),"",VLOOKUP($A41,'Základní kolo'!$B$7:$M$75,9,FALSE))</f>
      </c>
      <c r="H41" s="45">
        <f>IF(ISERROR(VLOOKUP($A41,'Základní kolo'!$B$7:$M$75,10,FALSE)),"",VLOOKUP($A41,'Základní kolo'!$B$7:$M$75,10,FALSE))</f>
      </c>
      <c r="I41" s="45">
        <f>IF(ISERROR(VLOOKUP($A41,'Základní kolo'!$B$7:$M$75,11,FALSE)),"",VLOOKUP($A41,'Základní kolo'!$B$7:$M$75,11,FALSE))</f>
      </c>
      <c r="J41" s="46">
        <f>IF(ISERROR(VLOOKUP($A41,'Základní kolo'!$B$7:$M$75,12,FALSE)),"",VLOOKUP($A41,'Základní kolo'!$B$7:$M$75,12,FALSE))</f>
      </c>
    </row>
    <row r="42" spans="1:10" s="5" customFormat="1" ht="12.75">
      <c r="A42" s="5">
        <v>36</v>
      </c>
      <c r="B42" s="41">
        <f>IF(ISERROR(VLOOKUP($A42,'Základní kolo'!$B$7:$M$75,4,FALSE)),"",VLOOKUP($A42,'Základní kolo'!$B$7:$M$75,4,FALSE))</f>
      </c>
      <c r="C42" s="42">
        <f>IF(ISERROR(VLOOKUP($A42,'Základní kolo'!$B$7:$M$75,5,FALSE)),"",VLOOKUP($A42,'Základní kolo'!$B$7:$M$75,5,FALSE))</f>
      </c>
      <c r="D42" s="43">
        <f>IF(ISERROR(VLOOKUP($A42,'Základní kolo'!$B$7:$M$75,6,FALSE)),"",VLOOKUP($A42,'Základní kolo'!$B$7:$M$75,6,FALSE))</f>
      </c>
      <c r="E42" s="44">
        <f>IF(ISERROR(VLOOKUP($A42,'Základní kolo'!$B$7:$M$75,7,FALSE)),"",VLOOKUP($A42,'Základní kolo'!$B$7:$M$75,7,FALSE))</f>
      </c>
      <c r="F42" s="43">
        <f>IF(ISERROR(VLOOKUP($A42,'Základní kolo'!$B$7:$M$75,8,FALSE)),"",VLOOKUP($A42,'Základní kolo'!$B$7:$M$75,8,FALSE))</f>
      </c>
      <c r="G42" s="44">
        <f>IF(ISERROR(VLOOKUP($A42,'Základní kolo'!$B$7:$M$75,9,FALSE)),"",VLOOKUP($A42,'Základní kolo'!$B$7:$M$75,9,FALSE))</f>
      </c>
      <c r="H42" s="45">
        <f>IF(ISERROR(VLOOKUP($A42,'Základní kolo'!$B$7:$M$75,10,FALSE)),"",VLOOKUP($A42,'Základní kolo'!$B$7:$M$75,10,FALSE))</f>
      </c>
      <c r="I42" s="45">
        <f>IF(ISERROR(VLOOKUP($A42,'Základní kolo'!$B$7:$M$75,11,FALSE)),"",VLOOKUP($A42,'Základní kolo'!$B$7:$M$75,11,FALSE))</f>
      </c>
      <c r="J42" s="46">
        <f>IF(ISERROR(VLOOKUP($A42,'Základní kolo'!$B$7:$M$75,12,FALSE)),"",VLOOKUP($A42,'Základní kolo'!$B$7:$M$75,12,FALSE))</f>
      </c>
    </row>
    <row r="43" spans="1:10" s="5" customFormat="1" ht="12.75">
      <c r="A43" s="5">
        <v>37</v>
      </c>
      <c r="B43" s="41">
        <f>IF(ISERROR(VLOOKUP($A43,'Základní kolo'!$B$7:$M$75,4,FALSE)),"",VLOOKUP($A43,'Základní kolo'!$B$7:$M$75,4,FALSE))</f>
      </c>
      <c r="C43" s="42">
        <f>IF(ISERROR(VLOOKUP($A43,'Základní kolo'!$B$7:$M$75,5,FALSE)),"",VLOOKUP($A43,'Základní kolo'!$B$7:$M$75,5,FALSE))</f>
      </c>
      <c r="D43" s="43">
        <f>IF(ISERROR(VLOOKUP($A43,'Základní kolo'!$B$7:$M$75,6,FALSE)),"",VLOOKUP($A43,'Základní kolo'!$B$7:$M$75,6,FALSE))</f>
      </c>
      <c r="E43" s="44">
        <f>IF(ISERROR(VLOOKUP($A43,'Základní kolo'!$B$7:$M$75,7,FALSE)),"",VLOOKUP($A43,'Základní kolo'!$B$7:$M$75,7,FALSE))</f>
      </c>
      <c r="F43" s="43">
        <f>IF(ISERROR(VLOOKUP($A43,'Základní kolo'!$B$7:$M$75,8,FALSE)),"",VLOOKUP($A43,'Základní kolo'!$B$7:$M$75,8,FALSE))</f>
      </c>
      <c r="G43" s="44">
        <f>IF(ISERROR(VLOOKUP($A43,'Základní kolo'!$B$7:$M$75,9,FALSE)),"",VLOOKUP($A43,'Základní kolo'!$B$7:$M$75,9,FALSE))</f>
      </c>
      <c r="H43" s="45">
        <f>IF(ISERROR(VLOOKUP($A43,'Základní kolo'!$B$7:$M$75,10,FALSE)),"",VLOOKUP($A43,'Základní kolo'!$B$7:$M$75,10,FALSE))</f>
      </c>
      <c r="I43" s="45">
        <f>IF(ISERROR(VLOOKUP($A43,'Základní kolo'!$B$7:$M$75,11,FALSE)),"",VLOOKUP($A43,'Základní kolo'!$B$7:$M$75,11,FALSE))</f>
      </c>
      <c r="J43" s="46">
        <f>IF(ISERROR(VLOOKUP($A43,'Základní kolo'!$B$7:$M$75,12,FALSE)),"",VLOOKUP($A43,'Základní kolo'!$B$7:$M$75,12,FALSE))</f>
      </c>
    </row>
    <row r="44" spans="1:10" s="5" customFormat="1" ht="12.75">
      <c r="A44" s="5">
        <v>38</v>
      </c>
      <c r="B44" s="41">
        <f>IF(ISERROR(VLOOKUP($A44,'Základní kolo'!$B$7:$M$75,4,FALSE)),"",VLOOKUP($A44,'Základní kolo'!$B$7:$M$75,4,FALSE))</f>
      </c>
      <c r="C44" s="42">
        <f>IF(ISERROR(VLOOKUP($A44,'Základní kolo'!$B$7:$M$75,5,FALSE)),"",VLOOKUP($A44,'Základní kolo'!$B$7:$M$75,5,FALSE))</f>
      </c>
      <c r="D44" s="43">
        <f>IF(ISERROR(VLOOKUP($A44,'Základní kolo'!$B$7:$M$75,6,FALSE)),"",VLOOKUP($A44,'Základní kolo'!$B$7:$M$75,6,FALSE))</f>
      </c>
      <c r="E44" s="44">
        <f>IF(ISERROR(VLOOKUP($A44,'Základní kolo'!$B$7:$M$75,7,FALSE)),"",VLOOKUP($A44,'Základní kolo'!$B$7:$M$75,7,FALSE))</f>
      </c>
      <c r="F44" s="43">
        <f>IF(ISERROR(VLOOKUP($A44,'Základní kolo'!$B$7:$M$75,8,FALSE)),"",VLOOKUP($A44,'Základní kolo'!$B$7:$M$75,8,FALSE))</f>
      </c>
      <c r="G44" s="44">
        <f>IF(ISERROR(VLOOKUP($A44,'Základní kolo'!$B$7:$M$75,9,FALSE)),"",VLOOKUP($A44,'Základní kolo'!$B$7:$M$75,9,FALSE))</f>
      </c>
      <c r="H44" s="45">
        <f>IF(ISERROR(VLOOKUP($A44,'Základní kolo'!$B$7:$M$75,10,FALSE)),"",VLOOKUP($A44,'Základní kolo'!$B$7:$M$75,10,FALSE))</f>
      </c>
      <c r="I44" s="45">
        <f>IF(ISERROR(VLOOKUP($A44,'Základní kolo'!$B$7:$M$75,11,FALSE)),"",VLOOKUP($A44,'Základní kolo'!$B$7:$M$75,11,FALSE))</f>
      </c>
      <c r="J44" s="46">
        <f>IF(ISERROR(VLOOKUP($A44,'Základní kolo'!$B$7:$M$75,12,FALSE)),"",VLOOKUP($A44,'Základní kolo'!$B$7:$M$75,12,FALSE))</f>
      </c>
    </row>
    <row r="45" spans="1:10" s="5" customFormat="1" ht="12.75">
      <c r="A45" s="5">
        <v>39</v>
      </c>
      <c r="B45" s="41">
        <f>IF(ISERROR(VLOOKUP($A45,'Základní kolo'!$B$7:$M$75,4,FALSE)),"",VLOOKUP($A45,'Základní kolo'!$B$7:$M$75,4,FALSE))</f>
      </c>
      <c r="C45" s="42">
        <f>IF(ISERROR(VLOOKUP($A45,'Základní kolo'!$B$7:$M$75,5,FALSE)),"",VLOOKUP($A45,'Základní kolo'!$B$7:$M$75,5,FALSE))</f>
      </c>
      <c r="D45" s="43">
        <f>IF(ISERROR(VLOOKUP($A45,'Základní kolo'!$B$7:$M$75,6,FALSE)),"",VLOOKUP($A45,'Základní kolo'!$B$7:$M$75,6,FALSE))</f>
      </c>
      <c r="E45" s="44">
        <f>IF(ISERROR(VLOOKUP($A45,'Základní kolo'!$B$7:$M$75,7,FALSE)),"",VLOOKUP($A45,'Základní kolo'!$B$7:$M$75,7,FALSE))</f>
      </c>
      <c r="F45" s="43">
        <f>IF(ISERROR(VLOOKUP($A45,'Základní kolo'!$B$7:$M$75,8,FALSE)),"",VLOOKUP($A45,'Základní kolo'!$B$7:$M$75,8,FALSE))</f>
      </c>
      <c r="G45" s="44">
        <f>IF(ISERROR(VLOOKUP($A45,'Základní kolo'!$B$7:$M$75,9,FALSE)),"",VLOOKUP($A45,'Základní kolo'!$B$7:$M$75,9,FALSE))</f>
      </c>
      <c r="H45" s="45">
        <f>IF(ISERROR(VLOOKUP($A45,'Základní kolo'!$B$7:$M$75,10,FALSE)),"",VLOOKUP($A45,'Základní kolo'!$B$7:$M$75,10,FALSE))</f>
      </c>
      <c r="I45" s="45">
        <f>IF(ISERROR(VLOOKUP($A45,'Základní kolo'!$B$7:$M$75,11,FALSE)),"",VLOOKUP($A45,'Základní kolo'!$B$7:$M$75,11,FALSE))</f>
      </c>
      <c r="J45" s="46">
        <f>IF(ISERROR(VLOOKUP($A45,'Základní kolo'!$B$7:$M$75,12,FALSE)),"",VLOOKUP($A45,'Základní kolo'!$B$7:$M$75,12,FALSE))</f>
      </c>
    </row>
    <row r="46" spans="1:10" s="5" customFormat="1" ht="12.75">
      <c r="A46" s="5">
        <v>40</v>
      </c>
      <c r="B46" s="41">
        <f>IF(ISERROR(VLOOKUP($A46,'Základní kolo'!$B$7:$M$75,4,FALSE)),"",VLOOKUP($A46,'Základní kolo'!$B$7:$M$75,4,FALSE))</f>
      </c>
      <c r="C46" s="42">
        <f>IF(ISERROR(VLOOKUP($A46,'Základní kolo'!$B$7:$M$75,5,FALSE)),"",VLOOKUP($A46,'Základní kolo'!$B$7:$M$75,5,FALSE))</f>
      </c>
      <c r="D46" s="43">
        <f>IF(ISERROR(VLOOKUP($A46,'Základní kolo'!$B$7:$M$75,6,FALSE)),"",VLOOKUP($A46,'Základní kolo'!$B$7:$M$75,6,FALSE))</f>
      </c>
      <c r="E46" s="44">
        <f>IF(ISERROR(VLOOKUP($A46,'Základní kolo'!$B$7:$M$75,7,FALSE)),"",VLOOKUP($A46,'Základní kolo'!$B$7:$M$75,7,FALSE))</f>
      </c>
      <c r="F46" s="43">
        <f>IF(ISERROR(VLOOKUP($A46,'Základní kolo'!$B$7:$M$75,8,FALSE)),"",VLOOKUP($A46,'Základní kolo'!$B$7:$M$75,8,FALSE))</f>
      </c>
      <c r="G46" s="44">
        <f>IF(ISERROR(VLOOKUP($A46,'Základní kolo'!$B$7:$M$75,9,FALSE)),"",VLOOKUP($A46,'Základní kolo'!$B$7:$M$75,9,FALSE))</f>
      </c>
      <c r="H46" s="45">
        <f>IF(ISERROR(VLOOKUP($A46,'Základní kolo'!$B$7:$M$75,10,FALSE)),"",VLOOKUP($A46,'Základní kolo'!$B$7:$M$75,10,FALSE))</f>
      </c>
      <c r="I46" s="45">
        <f>IF(ISERROR(VLOOKUP($A46,'Základní kolo'!$B$7:$M$75,11,FALSE)),"",VLOOKUP($A46,'Základní kolo'!$B$7:$M$75,11,FALSE))</f>
      </c>
      <c r="J46" s="46">
        <f>IF(ISERROR(VLOOKUP($A46,'Základní kolo'!$B$7:$M$75,12,FALSE)),"",VLOOKUP($A46,'Základní kolo'!$B$7:$M$75,12,FALSE))</f>
      </c>
    </row>
    <row r="47" spans="1:10" s="5" customFormat="1" ht="12.75">
      <c r="A47" s="5">
        <v>41</v>
      </c>
      <c r="B47" s="41">
        <f>IF(ISERROR(VLOOKUP($A47,'Základní kolo'!$B$7:$M$75,4,FALSE)),"",VLOOKUP($A47,'Základní kolo'!$B$7:$M$75,4,FALSE))</f>
      </c>
      <c r="C47" s="42">
        <f>IF(ISERROR(VLOOKUP($A47,'Základní kolo'!$B$7:$M$75,5,FALSE)),"",VLOOKUP($A47,'Základní kolo'!$B$7:$M$75,5,FALSE))</f>
      </c>
      <c r="D47" s="43">
        <f>IF(ISERROR(VLOOKUP($A47,'Základní kolo'!$B$7:$M$75,6,FALSE)),"",VLOOKUP($A47,'Základní kolo'!$B$7:$M$75,6,FALSE))</f>
      </c>
      <c r="E47" s="44">
        <f>IF(ISERROR(VLOOKUP($A47,'Základní kolo'!$B$7:$M$75,7,FALSE)),"",VLOOKUP($A47,'Základní kolo'!$B$7:$M$75,7,FALSE))</f>
      </c>
      <c r="F47" s="43">
        <f>IF(ISERROR(VLOOKUP($A47,'Základní kolo'!$B$7:$M$75,8,FALSE)),"",VLOOKUP($A47,'Základní kolo'!$B$7:$M$75,8,FALSE))</f>
      </c>
      <c r="G47" s="44">
        <f>IF(ISERROR(VLOOKUP($A47,'Základní kolo'!$B$7:$M$75,9,FALSE)),"",VLOOKUP($A47,'Základní kolo'!$B$7:$M$75,9,FALSE))</f>
      </c>
      <c r="H47" s="45">
        <f>IF(ISERROR(VLOOKUP($A47,'Základní kolo'!$B$7:$M$75,10,FALSE)),"",VLOOKUP($A47,'Základní kolo'!$B$7:$M$75,10,FALSE))</f>
      </c>
      <c r="I47" s="45">
        <f>IF(ISERROR(VLOOKUP($A47,'Základní kolo'!$B$7:$M$75,11,FALSE)),"",VLOOKUP($A47,'Základní kolo'!$B$7:$M$75,11,FALSE))</f>
      </c>
      <c r="J47" s="46">
        <f>IF(ISERROR(VLOOKUP($A47,'Základní kolo'!$B$7:$M$75,12,FALSE)),"",VLOOKUP($A47,'Základní kolo'!$B$7:$M$75,12,FALSE))</f>
      </c>
    </row>
    <row r="48" spans="1:10" s="5" customFormat="1" ht="12.75">
      <c r="A48" s="5">
        <v>42</v>
      </c>
      <c r="B48" s="41">
        <f>IF(ISERROR(VLOOKUP($A48,'Základní kolo'!$B$7:$M$75,4,FALSE)),"",VLOOKUP($A48,'Základní kolo'!$B$7:$M$75,4,FALSE))</f>
      </c>
      <c r="C48" s="42">
        <f>IF(ISERROR(VLOOKUP($A48,'Základní kolo'!$B$7:$M$75,5,FALSE)),"",VLOOKUP($A48,'Základní kolo'!$B$7:$M$75,5,FALSE))</f>
      </c>
      <c r="D48" s="43">
        <f>IF(ISERROR(VLOOKUP($A48,'Základní kolo'!$B$7:$M$75,6,FALSE)),"",VLOOKUP($A48,'Základní kolo'!$B$7:$M$75,6,FALSE))</f>
      </c>
      <c r="E48" s="44">
        <f>IF(ISERROR(VLOOKUP($A48,'Základní kolo'!$B$7:$M$75,7,FALSE)),"",VLOOKUP($A48,'Základní kolo'!$B$7:$M$75,7,FALSE))</f>
      </c>
      <c r="F48" s="43">
        <f>IF(ISERROR(VLOOKUP($A48,'Základní kolo'!$B$7:$M$75,8,FALSE)),"",VLOOKUP($A48,'Základní kolo'!$B$7:$M$75,8,FALSE))</f>
      </c>
      <c r="G48" s="44">
        <f>IF(ISERROR(VLOOKUP($A48,'Základní kolo'!$B$7:$M$75,9,FALSE)),"",VLOOKUP($A48,'Základní kolo'!$B$7:$M$75,9,FALSE))</f>
      </c>
      <c r="H48" s="45">
        <f>IF(ISERROR(VLOOKUP($A48,'Základní kolo'!$B$7:$M$75,10,FALSE)),"",VLOOKUP($A48,'Základní kolo'!$B$7:$M$75,10,FALSE))</f>
      </c>
      <c r="I48" s="45">
        <f>IF(ISERROR(VLOOKUP($A48,'Základní kolo'!$B$7:$M$75,11,FALSE)),"",VLOOKUP($A48,'Základní kolo'!$B$7:$M$75,11,FALSE))</f>
      </c>
      <c r="J48" s="46">
        <f>IF(ISERROR(VLOOKUP($A48,'Základní kolo'!$B$7:$M$75,12,FALSE)),"",VLOOKUP($A48,'Základní kolo'!$B$7:$M$75,12,FALSE))</f>
      </c>
    </row>
    <row r="49" spans="1:10" s="5" customFormat="1" ht="12.75">
      <c r="A49" s="5">
        <v>43</v>
      </c>
      <c r="B49" s="41">
        <f>IF(ISERROR(VLOOKUP($A49,'Základní kolo'!$B$7:$M$75,4,FALSE)),"",VLOOKUP($A49,'Základní kolo'!$B$7:$M$75,4,FALSE))</f>
      </c>
      <c r="C49" s="42">
        <f>IF(ISERROR(VLOOKUP($A49,'Základní kolo'!$B$7:$M$75,5,FALSE)),"",VLOOKUP($A49,'Základní kolo'!$B$7:$M$75,5,FALSE))</f>
      </c>
      <c r="D49" s="43">
        <f>IF(ISERROR(VLOOKUP($A49,'Základní kolo'!$B$7:$M$75,6,FALSE)),"",VLOOKUP($A49,'Základní kolo'!$B$7:$M$75,6,FALSE))</f>
      </c>
      <c r="E49" s="44">
        <f>IF(ISERROR(VLOOKUP($A49,'Základní kolo'!$B$7:$M$75,7,FALSE)),"",VLOOKUP($A49,'Základní kolo'!$B$7:$M$75,7,FALSE))</f>
      </c>
      <c r="F49" s="43">
        <f>IF(ISERROR(VLOOKUP($A49,'Základní kolo'!$B$7:$M$75,8,FALSE)),"",VLOOKUP($A49,'Základní kolo'!$B$7:$M$75,8,FALSE))</f>
      </c>
      <c r="G49" s="44">
        <f>IF(ISERROR(VLOOKUP($A49,'Základní kolo'!$B$7:$M$75,9,FALSE)),"",VLOOKUP($A49,'Základní kolo'!$B$7:$M$75,9,FALSE))</f>
      </c>
      <c r="H49" s="45">
        <f>IF(ISERROR(VLOOKUP($A49,'Základní kolo'!$B$7:$M$75,10,FALSE)),"",VLOOKUP($A49,'Základní kolo'!$B$7:$M$75,10,FALSE))</f>
      </c>
      <c r="I49" s="45">
        <f>IF(ISERROR(VLOOKUP($A49,'Základní kolo'!$B$7:$M$75,11,FALSE)),"",VLOOKUP($A49,'Základní kolo'!$B$7:$M$75,11,FALSE))</f>
      </c>
      <c r="J49" s="46">
        <f>IF(ISERROR(VLOOKUP($A49,'Základní kolo'!$B$7:$M$75,12,FALSE)),"",VLOOKUP($A49,'Základní kolo'!$B$7:$M$75,12,FALSE))</f>
      </c>
    </row>
    <row r="50" spans="1:10" s="5" customFormat="1" ht="12.75">
      <c r="A50" s="5">
        <v>44</v>
      </c>
      <c r="B50" s="41">
        <f>IF(ISERROR(VLOOKUP($A50,'Základní kolo'!$B$7:$M$75,4,FALSE)),"",VLOOKUP($A50,'Základní kolo'!$B$7:$M$75,4,FALSE))</f>
      </c>
      <c r="C50" s="42">
        <f>IF(ISERROR(VLOOKUP($A50,'Základní kolo'!$B$7:$M$75,5,FALSE)),"",VLOOKUP($A50,'Základní kolo'!$B$7:$M$75,5,FALSE))</f>
      </c>
      <c r="D50" s="43">
        <f>IF(ISERROR(VLOOKUP($A50,'Základní kolo'!$B$7:$M$75,6,FALSE)),"",VLOOKUP($A50,'Základní kolo'!$B$7:$M$75,6,FALSE))</f>
      </c>
      <c r="E50" s="44">
        <f>IF(ISERROR(VLOOKUP($A50,'Základní kolo'!$B$7:$M$75,7,FALSE)),"",VLOOKUP($A50,'Základní kolo'!$B$7:$M$75,7,FALSE))</f>
      </c>
      <c r="F50" s="43">
        <f>IF(ISERROR(VLOOKUP($A50,'Základní kolo'!$B$7:$M$75,8,FALSE)),"",VLOOKUP($A50,'Základní kolo'!$B$7:$M$75,8,FALSE))</f>
      </c>
      <c r="G50" s="44">
        <f>IF(ISERROR(VLOOKUP($A50,'Základní kolo'!$B$7:$M$75,9,FALSE)),"",VLOOKUP($A50,'Základní kolo'!$B$7:$M$75,9,FALSE))</f>
      </c>
      <c r="H50" s="45">
        <f>IF(ISERROR(VLOOKUP($A50,'Základní kolo'!$B$7:$M$75,10,FALSE)),"",VLOOKUP($A50,'Základní kolo'!$B$7:$M$75,10,FALSE))</f>
      </c>
      <c r="I50" s="45">
        <f>IF(ISERROR(VLOOKUP($A50,'Základní kolo'!$B$7:$M$75,11,FALSE)),"",VLOOKUP($A50,'Základní kolo'!$B$7:$M$75,11,FALSE))</f>
      </c>
      <c r="J50" s="46">
        <f>IF(ISERROR(VLOOKUP($A50,'Základní kolo'!$B$7:$M$75,12,FALSE)),"",VLOOKUP($A50,'Základní kolo'!$B$7:$M$75,12,FALSE))</f>
      </c>
    </row>
    <row r="51" spans="1:10" s="5" customFormat="1" ht="12.75">
      <c r="A51" s="5">
        <v>45</v>
      </c>
      <c r="B51" s="41">
        <f>IF(ISERROR(VLOOKUP($A51,'Základní kolo'!$B$7:$M$75,4,FALSE)),"",VLOOKUP($A51,'Základní kolo'!$B$7:$M$75,4,FALSE))</f>
      </c>
      <c r="C51" s="42">
        <f>IF(ISERROR(VLOOKUP($A51,'Základní kolo'!$B$7:$M$75,5,FALSE)),"",VLOOKUP($A51,'Základní kolo'!$B$7:$M$75,5,FALSE))</f>
      </c>
      <c r="D51" s="43">
        <f>IF(ISERROR(VLOOKUP($A51,'Základní kolo'!$B$7:$M$75,6,FALSE)),"",VLOOKUP($A51,'Základní kolo'!$B$7:$M$75,6,FALSE))</f>
      </c>
      <c r="E51" s="44">
        <f>IF(ISERROR(VLOOKUP($A51,'Základní kolo'!$B$7:$M$75,7,FALSE)),"",VLOOKUP($A51,'Základní kolo'!$B$7:$M$75,7,FALSE))</f>
      </c>
      <c r="F51" s="43">
        <f>IF(ISERROR(VLOOKUP($A51,'Základní kolo'!$B$7:$M$75,8,FALSE)),"",VLOOKUP($A51,'Základní kolo'!$B$7:$M$75,8,FALSE))</f>
      </c>
      <c r="G51" s="44">
        <f>IF(ISERROR(VLOOKUP($A51,'Základní kolo'!$B$7:$M$75,9,FALSE)),"",VLOOKUP($A51,'Základní kolo'!$B$7:$M$75,9,FALSE))</f>
      </c>
      <c r="H51" s="45">
        <f>IF(ISERROR(VLOOKUP($A51,'Základní kolo'!$B$7:$M$75,10,FALSE)),"",VLOOKUP($A51,'Základní kolo'!$B$7:$M$75,10,FALSE))</f>
      </c>
      <c r="I51" s="45">
        <f>IF(ISERROR(VLOOKUP($A51,'Základní kolo'!$B$7:$M$75,11,FALSE)),"",VLOOKUP($A51,'Základní kolo'!$B$7:$M$75,11,FALSE))</f>
      </c>
      <c r="J51" s="46">
        <f>IF(ISERROR(VLOOKUP($A51,'Základní kolo'!$B$7:$M$75,12,FALSE)),"",VLOOKUP($A51,'Základní kolo'!$B$7:$M$75,12,FALSE))</f>
      </c>
    </row>
    <row r="52" spans="1:10" s="5" customFormat="1" ht="12.75">
      <c r="A52" s="5">
        <v>46</v>
      </c>
      <c r="B52" s="41">
        <f>IF(ISERROR(VLOOKUP($A52,'Základní kolo'!$B$7:$M$75,4,FALSE)),"",VLOOKUP($A52,'Základní kolo'!$B$7:$M$75,4,FALSE))</f>
      </c>
      <c r="C52" s="42">
        <f>IF(ISERROR(VLOOKUP($A52,'Základní kolo'!$B$7:$M$75,5,FALSE)),"",VLOOKUP($A52,'Základní kolo'!$B$7:$M$75,5,FALSE))</f>
      </c>
      <c r="D52" s="43">
        <f>IF(ISERROR(VLOOKUP($A52,'Základní kolo'!$B$7:$M$75,6,FALSE)),"",VLOOKUP($A52,'Základní kolo'!$B$7:$M$75,6,FALSE))</f>
      </c>
      <c r="E52" s="44">
        <f>IF(ISERROR(VLOOKUP($A52,'Základní kolo'!$B$7:$M$75,7,FALSE)),"",VLOOKUP($A52,'Základní kolo'!$B$7:$M$75,7,FALSE))</f>
      </c>
      <c r="F52" s="43">
        <f>IF(ISERROR(VLOOKUP($A52,'Základní kolo'!$B$7:$M$75,8,FALSE)),"",VLOOKUP($A52,'Základní kolo'!$B$7:$M$75,8,FALSE))</f>
      </c>
      <c r="G52" s="44">
        <f>IF(ISERROR(VLOOKUP($A52,'Základní kolo'!$B$7:$M$75,9,FALSE)),"",VLOOKUP($A52,'Základní kolo'!$B$7:$M$75,9,FALSE))</f>
      </c>
      <c r="H52" s="45">
        <f>IF(ISERROR(VLOOKUP($A52,'Základní kolo'!$B$7:$M$75,10,FALSE)),"",VLOOKUP($A52,'Základní kolo'!$B$7:$M$75,10,FALSE))</f>
      </c>
      <c r="I52" s="45">
        <f>IF(ISERROR(VLOOKUP($A52,'Základní kolo'!$B$7:$M$75,11,FALSE)),"",VLOOKUP($A52,'Základní kolo'!$B$7:$M$75,11,FALSE))</f>
      </c>
      <c r="J52" s="46">
        <f>IF(ISERROR(VLOOKUP($A52,'Základní kolo'!$B$7:$M$75,12,FALSE)),"",VLOOKUP($A52,'Základní kolo'!$B$7:$M$75,12,FALSE))</f>
      </c>
    </row>
    <row r="53" spans="1:10" s="5" customFormat="1" ht="12.75">
      <c r="A53" s="5">
        <v>47</v>
      </c>
      <c r="B53" s="41">
        <f>IF(ISERROR(VLOOKUP($A53,'Základní kolo'!$B$7:$M$75,4,FALSE)),"",VLOOKUP($A53,'Základní kolo'!$B$7:$M$75,4,FALSE))</f>
      </c>
      <c r="C53" s="42">
        <f>IF(ISERROR(VLOOKUP($A53,'Základní kolo'!$B$7:$M$75,5,FALSE)),"",VLOOKUP($A53,'Základní kolo'!$B$7:$M$75,5,FALSE))</f>
      </c>
      <c r="D53" s="43">
        <f>IF(ISERROR(VLOOKUP($A53,'Základní kolo'!$B$7:$M$75,6,FALSE)),"",VLOOKUP($A53,'Základní kolo'!$B$7:$M$75,6,FALSE))</f>
      </c>
      <c r="E53" s="44">
        <f>IF(ISERROR(VLOOKUP($A53,'Základní kolo'!$B$7:$M$75,7,FALSE)),"",VLOOKUP($A53,'Základní kolo'!$B$7:$M$75,7,FALSE))</f>
      </c>
      <c r="F53" s="43">
        <f>IF(ISERROR(VLOOKUP($A53,'Základní kolo'!$B$7:$M$75,8,FALSE)),"",VLOOKUP($A53,'Základní kolo'!$B$7:$M$75,8,FALSE))</f>
      </c>
      <c r="G53" s="44">
        <f>IF(ISERROR(VLOOKUP($A53,'Základní kolo'!$B$7:$M$75,9,FALSE)),"",VLOOKUP($A53,'Základní kolo'!$B$7:$M$75,9,FALSE))</f>
      </c>
      <c r="H53" s="45">
        <f>IF(ISERROR(VLOOKUP($A53,'Základní kolo'!$B$7:$M$75,10,FALSE)),"",VLOOKUP($A53,'Základní kolo'!$B$7:$M$75,10,FALSE))</f>
      </c>
      <c r="I53" s="45">
        <f>IF(ISERROR(VLOOKUP($A53,'Základní kolo'!$B$7:$M$75,11,FALSE)),"",VLOOKUP($A53,'Základní kolo'!$B$7:$M$75,11,FALSE))</f>
      </c>
      <c r="J53" s="46">
        <f>IF(ISERROR(VLOOKUP($A53,'Základní kolo'!$B$7:$M$75,12,FALSE)),"",VLOOKUP($A53,'Základní kolo'!$B$7:$M$75,12,FALSE))</f>
      </c>
    </row>
    <row r="54" spans="1:10" s="5" customFormat="1" ht="12.75">
      <c r="A54" s="5">
        <v>48</v>
      </c>
      <c r="B54" s="41">
        <f>IF(ISERROR(VLOOKUP($A54,'Základní kolo'!$B$7:$M$75,4,FALSE)),"",VLOOKUP($A54,'Základní kolo'!$B$7:$M$75,4,FALSE))</f>
      </c>
      <c r="C54" s="42">
        <f>IF(ISERROR(VLOOKUP($A54,'Základní kolo'!$B$7:$M$75,5,FALSE)),"",VLOOKUP($A54,'Základní kolo'!$B$7:$M$75,5,FALSE))</f>
      </c>
      <c r="D54" s="43">
        <f>IF(ISERROR(VLOOKUP($A54,'Základní kolo'!$B$7:$M$75,6,FALSE)),"",VLOOKUP($A54,'Základní kolo'!$B$7:$M$75,6,FALSE))</f>
      </c>
      <c r="E54" s="44">
        <f>IF(ISERROR(VLOOKUP($A54,'Základní kolo'!$B$7:$M$75,7,FALSE)),"",VLOOKUP($A54,'Základní kolo'!$B$7:$M$75,7,FALSE))</f>
      </c>
      <c r="F54" s="43">
        <f>IF(ISERROR(VLOOKUP($A54,'Základní kolo'!$B$7:$M$75,8,FALSE)),"",VLOOKUP($A54,'Základní kolo'!$B$7:$M$75,8,FALSE))</f>
      </c>
      <c r="G54" s="44">
        <f>IF(ISERROR(VLOOKUP($A54,'Základní kolo'!$B$7:$M$75,9,FALSE)),"",VLOOKUP($A54,'Základní kolo'!$B$7:$M$75,9,FALSE))</f>
      </c>
      <c r="H54" s="45">
        <f>IF(ISERROR(VLOOKUP($A54,'Základní kolo'!$B$7:$M$75,10,FALSE)),"",VLOOKUP($A54,'Základní kolo'!$B$7:$M$75,10,FALSE))</f>
      </c>
      <c r="I54" s="45">
        <f>IF(ISERROR(VLOOKUP($A54,'Základní kolo'!$B$7:$M$75,11,FALSE)),"",VLOOKUP($A54,'Základní kolo'!$B$7:$M$75,11,FALSE))</f>
      </c>
      <c r="J54" s="46">
        <f>IF(ISERROR(VLOOKUP($A54,'Základní kolo'!$B$7:$M$75,12,FALSE)),"",VLOOKUP($A54,'Základní kolo'!$B$7:$M$75,12,FALSE))</f>
      </c>
    </row>
    <row r="55" spans="1:10" s="5" customFormat="1" ht="12.75">
      <c r="A55" s="5">
        <v>49</v>
      </c>
      <c r="B55" s="41">
        <f>IF(ISERROR(VLOOKUP($A55,'Základní kolo'!$B$7:$M$75,4,FALSE)),"",VLOOKUP($A55,'Základní kolo'!$B$7:$M$75,4,FALSE))</f>
      </c>
      <c r="C55" s="42">
        <f>IF(ISERROR(VLOOKUP($A55,'Základní kolo'!$B$7:$M$75,5,FALSE)),"",VLOOKUP($A55,'Základní kolo'!$B$7:$M$75,5,FALSE))</f>
      </c>
      <c r="D55" s="43">
        <f>IF(ISERROR(VLOOKUP($A55,'Základní kolo'!$B$7:$M$75,6,FALSE)),"",VLOOKUP($A55,'Základní kolo'!$B$7:$M$75,6,FALSE))</f>
      </c>
      <c r="E55" s="44">
        <f>IF(ISERROR(VLOOKUP($A55,'Základní kolo'!$B$7:$M$75,7,FALSE)),"",VLOOKUP($A55,'Základní kolo'!$B$7:$M$75,7,FALSE))</f>
      </c>
      <c r="F55" s="43">
        <f>IF(ISERROR(VLOOKUP($A55,'Základní kolo'!$B$7:$M$75,8,FALSE)),"",VLOOKUP($A55,'Základní kolo'!$B$7:$M$75,8,FALSE))</f>
      </c>
      <c r="G55" s="44">
        <f>IF(ISERROR(VLOOKUP($A55,'Základní kolo'!$B$7:$M$75,9,FALSE)),"",VLOOKUP($A55,'Základní kolo'!$B$7:$M$75,9,FALSE))</f>
      </c>
      <c r="H55" s="45">
        <f>IF(ISERROR(VLOOKUP($A55,'Základní kolo'!$B$7:$M$75,10,FALSE)),"",VLOOKUP($A55,'Základní kolo'!$B$7:$M$75,10,FALSE))</f>
      </c>
      <c r="I55" s="45">
        <f>IF(ISERROR(VLOOKUP($A55,'Základní kolo'!$B$7:$M$75,11,FALSE)),"",VLOOKUP($A55,'Základní kolo'!$B$7:$M$75,11,FALSE))</f>
      </c>
      <c r="J55" s="46">
        <f>IF(ISERROR(VLOOKUP($A55,'Základní kolo'!$B$7:$M$75,12,FALSE)),"",VLOOKUP($A55,'Základní kolo'!$B$7:$M$75,12,FALSE))</f>
      </c>
    </row>
    <row r="56" spans="1:10" s="5" customFormat="1" ht="12.75">
      <c r="A56" s="5">
        <v>50</v>
      </c>
      <c r="B56" s="41">
        <f>IF(ISERROR(VLOOKUP($A56,'Základní kolo'!$B$7:$M$75,4,FALSE)),"",VLOOKUP($A56,'Základní kolo'!$B$7:$M$75,4,FALSE))</f>
      </c>
      <c r="C56" s="42">
        <f>IF(ISERROR(VLOOKUP($A56,'Základní kolo'!$B$7:$M$75,5,FALSE)),"",VLOOKUP($A56,'Základní kolo'!$B$7:$M$75,5,FALSE))</f>
      </c>
      <c r="D56" s="43">
        <f>IF(ISERROR(VLOOKUP($A56,'Základní kolo'!$B$7:$M$75,6,FALSE)),"",VLOOKUP($A56,'Základní kolo'!$B$7:$M$75,6,FALSE))</f>
      </c>
      <c r="E56" s="44">
        <f>IF(ISERROR(VLOOKUP($A56,'Základní kolo'!$B$7:$M$75,7,FALSE)),"",VLOOKUP($A56,'Základní kolo'!$B$7:$M$75,7,FALSE))</f>
      </c>
      <c r="F56" s="43">
        <f>IF(ISERROR(VLOOKUP($A56,'Základní kolo'!$B$7:$M$75,8,FALSE)),"",VLOOKUP($A56,'Základní kolo'!$B$7:$M$75,8,FALSE))</f>
      </c>
      <c r="G56" s="44">
        <f>IF(ISERROR(VLOOKUP($A56,'Základní kolo'!$B$7:$M$75,9,FALSE)),"",VLOOKUP($A56,'Základní kolo'!$B$7:$M$75,9,FALSE))</f>
      </c>
      <c r="H56" s="45">
        <f>IF(ISERROR(VLOOKUP($A56,'Základní kolo'!$B$7:$M$75,10,FALSE)),"",VLOOKUP($A56,'Základní kolo'!$B$7:$M$75,10,FALSE))</f>
      </c>
      <c r="I56" s="45">
        <f>IF(ISERROR(VLOOKUP($A56,'Základní kolo'!$B$7:$M$75,11,FALSE)),"",VLOOKUP($A56,'Základní kolo'!$B$7:$M$75,11,FALSE))</f>
      </c>
      <c r="J56" s="46">
        <f>IF(ISERROR(VLOOKUP($A56,'Základní kolo'!$B$7:$M$75,12,FALSE)),"",VLOOKUP($A56,'Základní kolo'!$B$7:$M$75,12,FALSE))</f>
      </c>
    </row>
    <row r="57" spans="1:10" s="5" customFormat="1" ht="12.75">
      <c r="A57" s="5">
        <v>51</v>
      </c>
      <c r="B57" s="41">
        <f>IF(ISERROR(VLOOKUP($A57,'Základní kolo'!$B$7:$M$75,4,FALSE)),"",VLOOKUP($A57,'Základní kolo'!$B$7:$M$75,4,FALSE))</f>
      </c>
      <c r="C57" s="42">
        <f>IF(ISERROR(VLOOKUP($A57,'Základní kolo'!$B$7:$M$75,5,FALSE)),"",VLOOKUP($A57,'Základní kolo'!$B$7:$M$75,5,FALSE))</f>
      </c>
      <c r="D57" s="43">
        <f>IF(ISERROR(VLOOKUP($A57,'Základní kolo'!$B$7:$M$75,6,FALSE)),"",VLOOKUP($A57,'Základní kolo'!$B$7:$M$75,6,FALSE))</f>
      </c>
      <c r="E57" s="44">
        <f>IF(ISERROR(VLOOKUP($A57,'Základní kolo'!$B$7:$M$75,7,FALSE)),"",VLOOKUP($A57,'Základní kolo'!$B$7:$M$75,7,FALSE))</f>
      </c>
      <c r="F57" s="43">
        <f>IF(ISERROR(VLOOKUP($A57,'Základní kolo'!$B$7:$M$75,8,FALSE)),"",VLOOKUP($A57,'Základní kolo'!$B$7:$M$75,8,FALSE))</f>
      </c>
      <c r="G57" s="44">
        <f>IF(ISERROR(VLOOKUP($A57,'Základní kolo'!$B$7:$M$75,9,FALSE)),"",VLOOKUP($A57,'Základní kolo'!$B$7:$M$75,9,FALSE))</f>
      </c>
      <c r="H57" s="45">
        <f>IF(ISERROR(VLOOKUP($A57,'Základní kolo'!$B$7:$M$75,10,FALSE)),"",VLOOKUP($A57,'Základní kolo'!$B$7:$M$75,10,FALSE))</f>
      </c>
      <c r="I57" s="45">
        <f>IF(ISERROR(VLOOKUP($A57,'Základní kolo'!$B$7:$M$75,11,FALSE)),"",VLOOKUP($A57,'Základní kolo'!$B$7:$M$75,11,FALSE))</f>
      </c>
      <c r="J57" s="46">
        <f>IF(ISERROR(VLOOKUP($A57,'Základní kolo'!$B$7:$M$75,12,FALSE)),"",VLOOKUP($A57,'Základní kolo'!$B$7:$M$75,12,FALSE))</f>
      </c>
    </row>
    <row r="58" spans="1:10" s="5" customFormat="1" ht="12.75">
      <c r="A58" s="5">
        <v>52</v>
      </c>
      <c r="B58" s="41">
        <f>IF(ISERROR(VLOOKUP($A58,'Základní kolo'!$B$7:$M$75,4,FALSE)),"",VLOOKUP($A58,'Základní kolo'!$B$7:$M$75,4,FALSE))</f>
      </c>
      <c r="C58" s="42">
        <f>IF(ISERROR(VLOOKUP($A58,'Základní kolo'!$B$7:$M$75,5,FALSE)),"",VLOOKUP($A58,'Základní kolo'!$B$7:$M$75,5,FALSE))</f>
      </c>
      <c r="D58" s="43">
        <f>IF(ISERROR(VLOOKUP($A58,'Základní kolo'!$B$7:$M$75,6,FALSE)),"",VLOOKUP($A58,'Základní kolo'!$B$7:$M$75,6,FALSE))</f>
      </c>
      <c r="E58" s="44">
        <f>IF(ISERROR(VLOOKUP($A58,'Základní kolo'!$B$7:$M$75,7,FALSE)),"",VLOOKUP($A58,'Základní kolo'!$B$7:$M$75,7,FALSE))</f>
      </c>
      <c r="F58" s="43">
        <f>IF(ISERROR(VLOOKUP($A58,'Základní kolo'!$B$7:$M$75,8,FALSE)),"",VLOOKUP($A58,'Základní kolo'!$B$7:$M$75,8,FALSE))</f>
      </c>
      <c r="G58" s="44">
        <f>IF(ISERROR(VLOOKUP($A58,'Základní kolo'!$B$7:$M$75,9,FALSE)),"",VLOOKUP($A58,'Základní kolo'!$B$7:$M$75,9,FALSE))</f>
      </c>
      <c r="H58" s="45">
        <f>IF(ISERROR(VLOOKUP($A58,'Základní kolo'!$B$7:$M$75,10,FALSE)),"",VLOOKUP($A58,'Základní kolo'!$B$7:$M$75,10,FALSE))</f>
      </c>
      <c r="I58" s="45">
        <f>IF(ISERROR(VLOOKUP($A58,'Základní kolo'!$B$7:$M$75,11,FALSE)),"",VLOOKUP($A58,'Základní kolo'!$B$7:$M$75,11,FALSE))</f>
      </c>
      <c r="J58" s="46">
        <f>IF(ISERROR(VLOOKUP($A58,'Základní kolo'!$B$7:$M$75,12,FALSE)),"",VLOOKUP($A58,'Základní kolo'!$B$7:$M$75,12,FALSE))</f>
      </c>
    </row>
    <row r="59" spans="1:10" s="5" customFormat="1" ht="12.75">
      <c r="A59" s="5">
        <v>53</v>
      </c>
      <c r="B59" s="41">
        <f>IF(ISERROR(VLOOKUP($A59,'Základní kolo'!$B$7:$M$75,4,FALSE)),"",VLOOKUP($A59,'Základní kolo'!$B$7:$M$75,4,FALSE))</f>
      </c>
      <c r="C59" s="42">
        <f>IF(ISERROR(VLOOKUP($A59,'Základní kolo'!$B$7:$M$75,5,FALSE)),"",VLOOKUP($A59,'Základní kolo'!$B$7:$M$75,5,FALSE))</f>
      </c>
      <c r="D59" s="43">
        <f>IF(ISERROR(VLOOKUP($A59,'Základní kolo'!$B$7:$M$75,6,FALSE)),"",VLOOKUP($A59,'Základní kolo'!$B$7:$M$75,6,FALSE))</f>
      </c>
      <c r="E59" s="44">
        <f>IF(ISERROR(VLOOKUP($A59,'Základní kolo'!$B$7:$M$75,7,FALSE)),"",VLOOKUP($A59,'Základní kolo'!$B$7:$M$75,7,FALSE))</f>
      </c>
      <c r="F59" s="43">
        <f>IF(ISERROR(VLOOKUP($A59,'Základní kolo'!$B$7:$M$75,8,FALSE)),"",VLOOKUP($A59,'Základní kolo'!$B$7:$M$75,8,FALSE))</f>
      </c>
      <c r="G59" s="44">
        <f>IF(ISERROR(VLOOKUP($A59,'Základní kolo'!$B$7:$M$75,9,FALSE)),"",VLOOKUP($A59,'Základní kolo'!$B$7:$M$75,9,FALSE))</f>
      </c>
      <c r="H59" s="45">
        <f>IF(ISERROR(VLOOKUP($A59,'Základní kolo'!$B$7:$M$75,10,FALSE)),"",VLOOKUP($A59,'Základní kolo'!$B$7:$M$75,10,FALSE))</f>
      </c>
      <c r="I59" s="45">
        <f>IF(ISERROR(VLOOKUP($A59,'Základní kolo'!$B$7:$M$75,11,FALSE)),"",VLOOKUP($A59,'Základní kolo'!$B$7:$M$75,11,FALSE))</f>
      </c>
      <c r="J59" s="46">
        <f>IF(ISERROR(VLOOKUP($A59,'Základní kolo'!$B$7:$M$75,12,FALSE)),"",VLOOKUP($A59,'Základní kolo'!$B$7:$M$75,12,FALSE))</f>
      </c>
    </row>
    <row r="60" spans="1:10" s="5" customFormat="1" ht="12.75">
      <c r="A60" s="5">
        <v>54</v>
      </c>
      <c r="B60" s="41">
        <f>IF(ISERROR(VLOOKUP($A60,'Základní kolo'!$B$7:$M$75,4,FALSE)),"",VLOOKUP($A60,'Základní kolo'!$B$7:$M$75,4,FALSE))</f>
      </c>
      <c r="C60" s="42">
        <f>IF(ISERROR(VLOOKUP($A60,'Základní kolo'!$B$7:$M$75,5,FALSE)),"",VLOOKUP($A60,'Základní kolo'!$B$7:$M$75,5,FALSE))</f>
      </c>
      <c r="D60" s="43">
        <f>IF(ISERROR(VLOOKUP($A60,'Základní kolo'!$B$7:$M$75,6,FALSE)),"",VLOOKUP($A60,'Základní kolo'!$B$7:$M$75,6,FALSE))</f>
      </c>
      <c r="E60" s="44">
        <f>IF(ISERROR(VLOOKUP($A60,'Základní kolo'!$B$7:$M$75,7,FALSE)),"",VLOOKUP($A60,'Základní kolo'!$B$7:$M$75,7,FALSE))</f>
      </c>
      <c r="F60" s="43">
        <f>IF(ISERROR(VLOOKUP($A60,'Základní kolo'!$B$7:$M$75,8,FALSE)),"",VLOOKUP($A60,'Základní kolo'!$B$7:$M$75,8,FALSE))</f>
      </c>
      <c r="G60" s="44">
        <f>IF(ISERROR(VLOOKUP($A60,'Základní kolo'!$B$7:$M$75,9,FALSE)),"",VLOOKUP($A60,'Základní kolo'!$B$7:$M$75,9,FALSE))</f>
      </c>
      <c r="H60" s="45">
        <f>IF(ISERROR(VLOOKUP($A60,'Základní kolo'!$B$7:$M$75,10,FALSE)),"",VLOOKUP($A60,'Základní kolo'!$B$7:$M$75,10,FALSE))</f>
      </c>
      <c r="I60" s="45">
        <f>IF(ISERROR(VLOOKUP($A60,'Základní kolo'!$B$7:$M$75,11,FALSE)),"",VLOOKUP($A60,'Základní kolo'!$B$7:$M$75,11,FALSE))</f>
      </c>
      <c r="J60" s="46">
        <f>IF(ISERROR(VLOOKUP($A60,'Základní kolo'!$B$7:$M$75,12,FALSE)),"",VLOOKUP($A60,'Základní kolo'!$B$7:$M$75,12,FALSE))</f>
      </c>
    </row>
    <row r="61" spans="1:10" ht="12.75">
      <c r="A61" s="5">
        <v>55</v>
      </c>
      <c r="B61" s="41">
        <f>IF(ISERROR(VLOOKUP($A61,'Základní kolo'!$B$7:$M$75,4,FALSE)),"",VLOOKUP($A61,'Základní kolo'!$B$7:$M$75,4,FALSE))</f>
      </c>
      <c r="C61" s="42">
        <f>IF(ISERROR(VLOOKUP($A61,'Základní kolo'!$B$7:$M$75,5,FALSE)),"",VLOOKUP($A61,'Základní kolo'!$B$7:$M$75,5,FALSE))</f>
      </c>
      <c r="D61" s="43">
        <f>IF(ISERROR(VLOOKUP($A61,'Základní kolo'!$B$7:$M$75,6,FALSE)),"",VLOOKUP($A61,'Základní kolo'!$B$7:$M$75,6,FALSE))</f>
      </c>
      <c r="E61" s="44">
        <f>IF(ISERROR(VLOOKUP($A61,'Základní kolo'!$B$7:$M$75,7,FALSE)),"",VLOOKUP($A61,'Základní kolo'!$B$7:$M$75,7,FALSE))</f>
      </c>
      <c r="F61" s="43">
        <f>IF(ISERROR(VLOOKUP($A61,'Základní kolo'!$B$7:$M$75,8,FALSE)),"",VLOOKUP($A61,'Základní kolo'!$B$7:$M$75,8,FALSE))</f>
      </c>
      <c r="G61" s="44">
        <f>IF(ISERROR(VLOOKUP($A61,'Základní kolo'!$B$7:$M$75,9,FALSE)),"",VLOOKUP($A61,'Základní kolo'!$B$7:$M$75,9,FALSE))</f>
      </c>
      <c r="H61" s="45">
        <f>IF(ISERROR(VLOOKUP($A61,'Základní kolo'!$B$7:$M$75,10,FALSE)),"",VLOOKUP($A61,'Základní kolo'!$B$7:$M$75,10,FALSE))</f>
      </c>
      <c r="I61" s="45">
        <f>IF(ISERROR(VLOOKUP($A61,'Základní kolo'!$B$7:$M$75,11,FALSE)),"",VLOOKUP($A61,'Základní kolo'!$B$7:$M$75,11,FALSE))</f>
      </c>
      <c r="J61" s="46">
        <f>IF(ISERROR(VLOOKUP($A61,'Základní kolo'!$B$7:$M$75,12,FALSE)),"",VLOOKUP($A61,'Základní kolo'!$B$7:$M$75,12,FALSE))</f>
      </c>
    </row>
    <row r="62" spans="1:10" ht="12.75">
      <c r="A62" s="5">
        <v>56</v>
      </c>
      <c r="B62" s="41">
        <f>IF(ISERROR(VLOOKUP($A62,'Základní kolo'!$B$7:$M$75,4,FALSE)),"",VLOOKUP($A62,'Základní kolo'!$B$7:$M$75,4,FALSE))</f>
      </c>
      <c r="C62" s="42">
        <f>IF(ISERROR(VLOOKUP($A62,'Základní kolo'!$B$7:$M$75,5,FALSE)),"",VLOOKUP($A62,'Základní kolo'!$B$7:$M$75,5,FALSE))</f>
      </c>
      <c r="D62" s="43">
        <f>IF(ISERROR(VLOOKUP($A62,'Základní kolo'!$B$7:$M$75,6,FALSE)),"",VLOOKUP($A62,'Základní kolo'!$B$7:$M$75,6,FALSE))</f>
      </c>
      <c r="E62" s="44">
        <f>IF(ISERROR(VLOOKUP($A62,'Základní kolo'!$B$7:$M$75,7,FALSE)),"",VLOOKUP($A62,'Základní kolo'!$B$7:$M$75,7,FALSE))</f>
      </c>
      <c r="F62" s="43">
        <f>IF(ISERROR(VLOOKUP($A62,'Základní kolo'!$B$7:$M$75,8,FALSE)),"",VLOOKUP($A62,'Základní kolo'!$B$7:$M$75,8,FALSE))</f>
      </c>
      <c r="G62" s="44">
        <f>IF(ISERROR(VLOOKUP($A62,'Základní kolo'!$B$7:$M$75,9,FALSE)),"",VLOOKUP($A62,'Základní kolo'!$B$7:$M$75,9,FALSE))</f>
      </c>
      <c r="H62" s="45">
        <f>IF(ISERROR(VLOOKUP($A62,'Základní kolo'!$B$7:$M$75,10,FALSE)),"",VLOOKUP($A62,'Základní kolo'!$B$7:$M$75,10,FALSE))</f>
      </c>
      <c r="I62" s="45">
        <f>IF(ISERROR(VLOOKUP($A62,'Základní kolo'!$B$7:$M$75,11,FALSE)),"",VLOOKUP($A62,'Základní kolo'!$B$7:$M$75,11,FALSE))</f>
      </c>
      <c r="J62" s="46">
        <f>IF(ISERROR(VLOOKUP($A62,'Základní kolo'!$B$7:$M$75,12,FALSE)),"",VLOOKUP($A62,'Základní kolo'!$B$7:$M$75,12,FALSE))</f>
      </c>
    </row>
    <row r="63" spans="1:10" ht="12.75">
      <c r="A63" s="5">
        <v>57</v>
      </c>
      <c r="B63" s="41">
        <f>IF(ISERROR(VLOOKUP($A63,'Základní kolo'!$B$7:$M$75,4,FALSE)),"",VLOOKUP($A63,'Základní kolo'!$B$7:$M$75,4,FALSE))</f>
      </c>
      <c r="C63" s="42">
        <f>IF(ISERROR(VLOOKUP($A63,'Základní kolo'!$B$7:$M$75,5,FALSE)),"",VLOOKUP($A63,'Základní kolo'!$B$7:$M$75,5,FALSE))</f>
      </c>
      <c r="D63" s="43">
        <f>IF(ISERROR(VLOOKUP($A63,'Základní kolo'!$B$7:$M$75,6,FALSE)),"",VLOOKUP($A63,'Základní kolo'!$B$7:$M$75,6,FALSE))</f>
      </c>
      <c r="E63" s="44">
        <f>IF(ISERROR(VLOOKUP($A63,'Základní kolo'!$B$7:$M$75,7,FALSE)),"",VLOOKUP($A63,'Základní kolo'!$B$7:$M$75,7,FALSE))</f>
      </c>
      <c r="F63" s="43">
        <f>IF(ISERROR(VLOOKUP($A63,'Základní kolo'!$B$7:$M$75,8,FALSE)),"",VLOOKUP($A63,'Základní kolo'!$B$7:$M$75,8,FALSE))</f>
      </c>
      <c r="G63" s="44">
        <f>IF(ISERROR(VLOOKUP($A63,'Základní kolo'!$B$7:$M$75,9,FALSE)),"",VLOOKUP($A63,'Základní kolo'!$B$7:$M$75,9,FALSE))</f>
      </c>
      <c r="H63" s="45">
        <f>IF(ISERROR(VLOOKUP($A63,'Základní kolo'!$B$7:$M$75,10,FALSE)),"",VLOOKUP($A63,'Základní kolo'!$B$7:$M$75,10,FALSE))</f>
      </c>
      <c r="I63" s="45">
        <f>IF(ISERROR(VLOOKUP($A63,'Základní kolo'!$B$7:$M$75,11,FALSE)),"",VLOOKUP($A63,'Základní kolo'!$B$7:$M$75,11,FALSE))</f>
      </c>
      <c r="J63" s="46">
        <f>IF(ISERROR(VLOOKUP($A63,'Základní kolo'!$B$7:$M$75,12,FALSE)),"",VLOOKUP($A63,'Základní kolo'!$B$7:$M$75,12,FALSE))</f>
      </c>
    </row>
    <row r="64" spans="1:10" ht="12.75">
      <c r="A64" s="5">
        <v>58</v>
      </c>
      <c r="B64" s="41">
        <f>IF(ISERROR(VLOOKUP($A64,'Základní kolo'!$B$7:$M$75,4,FALSE)),"",VLOOKUP($A64,'Základní kolo'!$B$7:$M$75,4,FALSE))</f>
      </c>
      <c r="C64" s="42">
        <f>IF(ISERROR(VLOOKUP($A64,'Základní kolo'!$B$7:$M$75,5,FALSE)),"",VLOOKUP($A64,'Základní kolo'!$B$7:$M$75,5,FALSE))</f>
      </c>
      <c r="D64" s="43">
        <f>IF(ISERROR(VLOOKUP($A64,'Základní kolo'!$B$7:$M$75,6,FALSE)),"",VLOOKUP($A64,'Základní kolo'!$B$7:$M$75,6,FALSE))</f>
      </c>
      <c r="E64" s="44">
        <f>IF(ISERROR(VLOOKUP($A64,'Základní kolo'!$B$7:$M$75,7,FALSE)),"",VLOOKUP($A64,'Základní kolo'!$B$7:$M$75,7,FALSE))</f>
      </c>
      <c r="F64" s="43">
        <f>IF(ISERROR(VLOOKUP($A64,'Základní kolo'!$B$7:$M$75,8,FALSE)),"",VLOOKUP($A64,'Základní kolo'!$B$7:$M$75,8,FALSE))</f>
      </c>
      <c r="G64" s="44">
        <f>IF(ISERROR(VLOOKUP($A64,'Základní kolo'!$B$7:$M$75,9,FALSE)),"",VLOOKUP($A64,'Základní kolo'!$B$7:$M$75,9,FALSE))</f>
      </c>
      <c r="H64" s="45">
        <f>IF(ISERROR(VLOOKUP($A64,'Základní kolo'!$B$7:$M$75,10,FALSE)),"",VLOOKUP($A64,'Základní kolo'!$B$7:$M$75,10,FALSE))</f>
      </c>
      <c r="I64" s="45">
        <f>IF(ISERROR(VLOOKUP($A64,'Základní kolo'!$B$7:$M$75,11,FALSE)),"",VLOOKUP($A64,'Základní kolo'!$B$7:$M$75,11,FALSE))</f>
      </c>
      <c r="J64" s="46">
        <f>IF(ISERROR(VLOOKUP($A64,'Základní kolo'!$B$7:$M$75,12,FALSE)),"",VLOOKUP($A64,'Základní kolo'!$B$7:$M$75,12,FALSE))</f>
      </c>
    </row>
    <row r="65" spans="1:10" ht="12.75">
      <c r="A65" s="5">
        <v>59</v>
      </c>
      <c r="B65" s="41">
        <f>IF(ISERROR(VLOOKUP($A65,'Základní kolo'!$B$7:$M$75,4,FALSE)),"",VLOOKUP($A65,'Základní kolo'!$B$7:$M$75,4,FALSE))</f>
      </c>
      <c r="C65" s="42">
        <f>IF(ISERROR(VLOOKUP($A65,'Základní kolo'!$B$7:$M$75,5,FALSE)),"",VLOOKUP($A65,'Základní kolo'!$B$7:$M$75,5,FALSE))</f>
      </c>
      <c r="D65" s="43">
        <f>IF(ISERROR(VLOOKUP($A65,'Základní kolo'!$B$7:$M$75,6,FALSE)),"",VLOOKUP($A65,'Základní kolo'!$B$7:$M$75,6,FALSE))</f>
      </c>
      <c r="E65" s="44">
        <f>IF(ISERROR(VLOOKUP($A65,'Základní kolo'!$B$7:$M$75,7,FALSE)),"",VLOOKUP($A65,'Základní kolo'!$B$7:$M$75,7,FALSE))</f>
      </c>
      <c r="F65" s="43">
        <f>IF(ISERROR(VLOOKUP($A65,'Základní kolo'!$B$7:$M$75,8,FALSE)),"",VLOOKUP($A65,'Základní kolo'!$B$7:$M$75,8,FALSE))</f>
      </c>
      <c r="G65" s="44">
        <f>IF(ISERROR(VLOOKUP($A65,'Základní kolo'!$B$7:$M$75,9,FALSE)),"",VLOOKUP($A65,'Základní kolo'!$B$7:$M$75,9,FALSE))</f>
      </c>
      <c r="H65" s="45">
        <f>IF(ISERROR(VLOOKUP($A65,'Základní kolo'!$B$7:$M$75,10,FALSE)),"",VLOOKUP($A65,'Základní kolo'!$B$7:$M$75,10,FALSE))</f>
      </c>
      <c r="I65" s="45">
        <f>IF(ISERROR(VLOOKUP($A65,'Základní kolo'!$B$7:$M$75,11,FALSE)),"",VLOOKUP($A65,'Základní kolo'!$B$7:$M$75,11,FALSE))</f>
      </c>
      <c r="J65" s="46">
        <f>IF(ISERROR(VLOOKUP($A65,'Základní kolo'!$B$7:$M$75,12,FALSE)),"",VLOOKUP($A65,'Základní kolo'!$B$7:$M$75,12,FALSE))</f>
      </c>
    </row>
    <row r="66" spans="1:10" ht="12.75">
      <c r="A66" s="5">
        <v>60</v>
      </c>
      <c r="B66" s="41">
        <f>IF(ISERROR(VLOOKUP($A66,'Základní kolo'!$B$7:$M$75,4,FALSE)),"",VLOOKUP($A66,'Základní kolo'!$B$7:$M$75,4,FALSE))</f>
      </c>
      <c r="C66" s="42">
        <f>IF(ISERROR(VLOOKUP($A66,'Základní kolo'!$B$7:$M$75,5,FALSE)),"",VLOOKUP($A66,'Základní kolo'!$B$7:$M$75,5,FALSE))</f>
      </c>
      <c r="D66" s="43">
        <f>IF(ISERROR(VLOOKUP($A66,'Základní kolo'!$B$7:$M$75,6,FALSE)),"",VLOOKUP($A66,'Základní kolo'!$B$7:$M$75,6,FALSE))</f>
      </c>
      <c r="E66" s="44">
        <f>IF(ISERROR(VLOOKUP($A66,'Základní kolo'!$B$7:$M$75,7,FALSE)),"",VLOOKUP($A66,'Základní kolo'!$B$7:$M$75,7,FALSE))</f>
      </c>
      <c r="F66" s="43">
        <f>IF(ISERROR(VLOOKUP($A66,'Základní kolo'!$B$7:$M$75,8,FALSE)),"",VLOOKUP($A66,'Základní kolo'!$B$7:$M$75,8,FALSE))</f>
      </c>
      <c r="G66" s="44">
        <f>IF(ISERROR(VLOOKUP($A66,'Základní kolo'!$B$7:$M$75,9,FALSE)),"",VLOOKUP($A66,'Základní kolo'!$B$7:$M$75,9,FALSE))</f>
      </c>
      <c r="H66" s="45">
        <f>IF(ISERROR(VLOOKUP($A66,'Základní kolo'!$B$7:$M$75,10,FALSE)),"",VLOOKUP($A66,'Základní kolo'!$B$7:$M$75,10,FALSE))</f>
      </c>
      <c r="I66" s="45">
        <f>IF(ISERROR(VLOOKUP($A66,'Základní kolo'!$B$7:$M$75,11,FALSE)),"",VLOOKUP($A66,'Základní kolo'!$B$7:$M$75,11,FALSE))</f>
      </c>
      <c r="J66" s="46">
        <f>IF(ISERROR(VLOOKUP($A66,'Základní kolo'!$B$7:$M$75,12,FALSE)),"",VLOOKUP($A66,'Základní kolo'!$B$7:$M$75,12,FALSE))</f>
      </c>
    </row>
    <row r="67" spans="1:10" ht="12.75">
      <c r="A67" s="5">
        <v>61</v>
      </c>
      <c r="B67" s="41">
        <f>IF(ISERROR(VLOOKUP($A67,'Základní kolo'!$B$7:$M$75,4,FALSE)),"",VLOOKUP($A67,'Základní kolo'!$B$7:$M$75,4,FALSE))</f>
      </c>
      <c r="C67" s="42">
        <f>IF(ISERROR(VLOOKUP($A67,'Základní kolo'!$B$7:$M$75,5,FALSE)),"",VLOOKUP($A67,'Základní kolo'!$B$7:$M$75,5,FALSE))</f>
      </c>
      <c r="D67" s="43">
        <f>IF(ISERROR(VLOOKUP($A67,'Základní kolo'!$B$7:$M$75,6,FALSE)),"",VLOOKUP($A67,'Základní kolo'!$B$7:$M$75,6,FALSE))</f>
      </c>
      <c r="E67" s="44">
        <f>IF(ISERROR(VLOOKUP($A67,'Základní kolo'!$B$7:$M$75,7,FALSE)),"",VLOOKUP($A67,'Základní kolo'!$B$7:$M$75,7,FALSE))</f>
      </c>
      <c r="F67" s="43">
        <f>IF(ISERROR(VLOOKUP($A67,'Základní kolo'!$B$7:$M$75,8,FALSE)),"",VLOOKUP($A67,'Základní kolo'!$B$7:$M$75,8,FALSE))</f>
      </c>
      <c r="G67" s="44">
        <f>IF(ISERROR(VLOOKUP($A67,'Základní kolo'!$B$7:$M$75,9,FALSE)),"",VLOOKUP($A67,'Základní kolo'!$B$7:$M$75,9,FALSE))</f>
      </c>
      <c r="H67" s="45">
        <f>IF(ISERROR(VLOOKUP($A67,'Základní kolo'!$B$7:$M$75,10,FALSE)),"",VLOOKUP($A67,'Základní kolo'!$B$7:$M$75,10,FALSE))</f>
      </c>
      <c r="I67" s="45">
        <f>IF(ISERROR(VLOOKUP($A67,'Základní kolo'!$B$7:$M$75,11,FALSE)),"",VLOOKUP($A67,'Základní kolo'!$B$7:$M$75,11,FALSE))</f>
      </c>
      <c r="J67" s="46">
        <f>IF(ISERROR(VLOOKUP($A67,'Základní kolo'!$B$7:$M$75,12,FALSE)),"",VLOOKUP($A67,'Základní kolo'!$B$7:$M$75,12,FALSE))</f>
      </c>
    </row>
    <row r="68" spans="1:10" ht="12.75">
      <c r="A68" s="5">
        <v>62</v>
      </c>
      <c r="B68" s="41">
        <f>IF(ISERROR(VLOOKUP($A68,'Základní kolo'!$B$7:$M$75,4,FALSE)),"",VLOOKUP($A68,'Základní kolo'!$B$7:$M$75,4,FALSE))</f>
      </c>
      <c r="C68" s="42">
        <f>IF(ISERROR(VLOOKUP($A68,'Základní kolo'!$B$7:$M$75,5,FALSE)),"",VLOOKUP($A68,'Základní kolo'!$B$7:$M$75,5,FALSE))</f>
      </c>
      <c r="D68" s="43">
        <f>IF(ISERROR(VLOOKUP($A68,'Základní kolo'!$B$7:$M$75,6,FALSE)),"",VLOOKUP($A68,'Základní kolo'!$B$7:$M$75,6,FALSE))</f>
      </c>
      <c r="E68" s="44">
        <f>IF(ISERROR(VLOOKUP($A68,'Základní kolo'!$B$7:$M$75,7,FALSE)),"",VLOOKUP($A68,'Základní kolo'!$B$7:$M$75,7,FALSE))</f>
      </c>
      <c r="F68" s="43">
        <f>IF(ISERROR(VLOOKUP($A68,'Základní kolo'!$B$7:$M$75,8,FALSE)),"",VLOOKUP($A68,'Základní kolo'!$B$7:$M$75,8,FALSE))</f>
      </c>
      <c r="G68" s="44">
        <f>IF(ISERROR(VLOOKUP($A68,'Základní kolo'!$B$7:$M$75,9,FALSE)),"",VLOOKUP($A68,'Základní kolo'!$B$7:$M$75,9,FALSE))</f>
      </c>
      <c r="H68" s="45">
        <f>IF(ISERROR(VLOOKUP($A68,'Základní kolo'!$B$7:$M$75,10,FALSE)),"",VLOOKUP($A68,'Základní kolo'!$B$7:$M$75,10,FALSE))</f>
      </c>
      <c r="I68" s="45">
        <f>IF(ISERROR(VLOOKUP($A68,'Základní kolo'!$B$7:$M$75,11,FALSE)),"",VLOOKUP($A68,'Základní kolo'!$B$7:$M$75,11,FALSE))</f>
      </c>
      <c r="J68" s="46">
        <f>IF(ISERROR(VLOOKUP($A68,'Základní kolo'!$B$7:$M$75,12,FALSE)),"",VLOOKUP($A68,'Základní kolo'!$B$7:$M$75,12,FALSE))</f>
      </c>
    </row>
    <row r="69" spans="1:10" ht="12.75">
      <c r="A69" s="5">
        <v>63</v>
      </c>
      <c r="B69" s="41">
        <f>IF(ISERROR(VLOOKUP($A69,'Základní kolo'!$B$7:$M$75,4,FALSE)),"",VLOOKUP($A69,'Základní kolo'!$B$7:$M$75,4,FALSE))</f>
      </c>
      <c r="C69" s="42">
        <f>IF(ISERROR(VLOOKUP($A69,'Základní kolo'!$B$7:$M$75,5,FALSE)),"",VLOOKUP($A69,'Základní kolo'!$B$7:$M$75,5,FALSE))</f>
      </c>
      <c r="D69" s="43">
        <f>IF(ISERROR(VLOOKUP($A69,'Základní kolo'!$B$7:$M$75,6,FALSE)),"",VLOOKUP($A69,'Základní kolo'!$B$7:$M$75,6,FALSE))</f>
      </c>
      <c r="E69" s="44">
        <f>IF(ISERROR(VLOOKUP($A69,'Základní kolo'!$B$7:$M$75,7,FALSE)),"",VLOOKUP($A69,'Základní kolo'!$B$7:$M$75,7,FALSE))</f>
      </c>
      <c r="F69" s="43">
        <f>IF(ISERROR(VLOOKUP($A69,'Základní kolo'!$B$7:$M$75,8,FALSE)),"",VLOOKUP($A69,'Základní kolo'!$B$7:$M$75,8,FALSE))</f>
      </c>
      <c r="G69" s="44">
        <f>IF(ISERROR(VLOOKUP($A69,'Základní kolo'!$B$7:$M$75,9,FALSE)),"",VLOOKUP($A69,'Základní kolo'!$B$7:$M$75,9,FALSE))</f>
      </c>
      <c r="H69" s="45">
        <f>IF(ISERROR(VLOOKUP($A69,'Základní kolo'!$B$7:$M$75,10,FALSE)),"",VLOOKUP($A69,'Základní kolo'!$B$7:$M$75,10,FALSE))</f>
      </c>
      <c r="I69" s="45">
        <f>IF(ISERROR(VLOOKUP($A69,'Základní kolo'!$B$7:$M$75,11,FALSE)),"",VLOOKUP($A69,'Základní kolo'!$B$7:$M$75,11,FALSE))</f>
      </c>
      <c r="J69" s="46">
        <f>IF(ISERROR(VLOOKUP($A69,'Základní kolo'!$B$7:$M$75,12,FALSE)),"",VLOOKUP($A69,'Základní kolo'!$B$7:$M$75,12,FALSE))</f>
      </c>
    </row>
    <row r="70" spans="1:10" ht="12.75">
      <c r="A70" s="5">
        <v>64</v>
      </c>
      <c r="B70" s="41">
        <f>IF(ISERROR(VLOOKUP($A70,'Základní kolo'!$B$7:$M$75,4,FALSE)),"",VLOOKUP($A70,'Základní kolo'!$B$7:$M$75,4,FALSE))</f>
      </c>
      <c r="C70" s="42">
        <f>IF(ISERROR(VLOOKUP($A70,'Základní kolo'!$B$7:$M$75,5,FALSE)),"",VLOOKUP($A70,'Základní kolo'!$B$7:$M$75,5,FALSE))</f>
      </c>
      <c r="D70" s="43">
        <f>IF(ISERROR(VLOOKUP($A70,'Základní kolo'!$B$7:$M$75,6,FALSE)),"",VLOOKUP($A70,'Základní kolo'!$B$7:$M$75,6,FALSE))</f>
      </c>
      <c r="E70" s="44">
        <f>IF(ISERROR(VLOOKUP($A70,'Základní kolo'!$B$7:$M$75,7,FALSE)),"",VLOOKUP($A70,'Základní kolo'!$B$7:$M$75,7,FALSE))</f>
      </c>
      <c r="F70" s="43">
        <f>IF(ISERROR(VLOOKUP($A70,'Základní kolo'!$B$7:$M$75,8,FALSE)),"",VLOOKUP($A70,'Základní kolo'!$B$7:$M$75,8,FALSE))</f>
      </c>
      <c r="G70" s="44">
        <f>IF(ISERROR(VLOOKUP($A70,'Základní kolo'!$B$7:$M$75,9,FALSE)),"",VLOOKUP($A70,'Základní kolo'!$B$7:$M$75,9,FALSE))</f>
      </c>
      <c r="H70" s="45">
        <f>IF(ISERROR(VLOOKUP($A70,'Základní kolo'!$B$7:$M$75,10,FALSE)),"",VLOOKUP($A70,'Základní kolo'!$B$7:$M$75,10,FALSE))</f>
      </c>
      <c r="I70" s="45">
        <f>IF(ISERROR(VLOOKUP($A70,'Základní kolo'!$B$7:$M$75,11,FALSE)),"",VLOOKUP($A70,'Základní kolo'!$B$7:$M$75,11,FALSE))</f>
      </c>
      <c r="J70" s="46">
        <f>IF(ISERROR(VLOOKUP($A70,'Základní kolo'!$B$7:$M$75,12,FALSE)),"",VLOOKUP($A70,'Základní kolo'!$B$7:$M$75,12,FALSE))</f>
      </c>
    </row>
    <row r="71" spans="1:10" ht="12.75">
      <c r="A71" s="5">
        <v>65</v>
      </c>
      <c r="B71" s="41">
        <f>IF(ISERROR(VLOOKUP($A71,'Základní kolo'!$B$7:$M$75,4,FALSE)),"",VLOOKUP($A71,'Základní kolo'!$B$7:$M$75,4,FALSE))</f>
      </c>
      <c r="C71" s="42">
        <f>IF(ISERROR(VLOOKUP($A71,'Základní kolo'!$B$7:$M$75,5,FALSE)),"",VLOOKUP($A71,'Základní kolo'!$B$7:$M$75,5,FALSE))</f>
      </c>
      <c r="D71" s="43">
        <f>IF(ISERROR(VLOOKUP($A71,'Základní kolo'!$B$7:$M$75,6,FALSE)),"",VLOOKUP($A71,'Základní kolo'!$B$7:$M$75,6,FALSE))</f>
      </c>
      <c r="E71" s="44">
        <f>IF(ISERROR(VLOOKUP($A71,'Základní kolo'!$B$7:$M$75,7,FALSE)),"",VLOOKUP($A71,'Základní kolo'!$B$7:$M$75,7,FALSE))</f>
      </c>
      <c r="F71" s="43">
        <f>IF(ISERROR(VLOOKUP($A71,'Základní kolo'!$B$7:$M$75,8,FALSE)),"",VLOOKUP($A71,'Základní kolo'!$B$7:$M$75,8,FALSE))</f>
      </c>
      <c r="G71" s="44">
        <f>IF(ISERROR(VLOOKUP($A71,'Základní kolo'!$B$7:$M$75,9,FALSE)),"",VLOOKUP($A71,'Základní kolo'!$B$7:$M$75,9,FALSE))</f>
      </c>
      <c r="H71" s="45">
        <f>IF(ISERROR(VLOOKUP($A71,'Základní kolo'!$B$7:$M$75,10,FALSE)),"",VLOOKUP($A71,'Základní kolo'!$B$7:$M$75,10,FALSE))</f>
      </c>
      <c r="I71" s="45">
        <f>IF(ISERROR(VLOOKUP($A71,'Základní kolo'!$B$7:$M$75,11,FALSE)),"",VLOOKUP($A71,'Základní kolo'!$B$7:$M$75,11,FALSE))</f>
      </c>
      <c r="J71" s="46">
        <f>IF(ISERROR(VLOOKUP($A71,'Základní kolo'!$B$7:$M$75,12,FALSE)),"",VLOOKUP($A71,'Základní kolo'!$B$7:$M$75,12,FALSE))</f>
      </c>
    </row>
    <row r="72" spans="1:10" ht="12.75">
      <c r="A72" s="5">
        <v>66</v>
      </c>
      <c r="B72" s="41">
        <f>IF(ISERROR(VLOOKUP($A72,'Základní kolo'!$B$7:$M$75,4,FALSE)),"",VLOOKUP($A72,'Základní kolo'!$B$7:$M$75,4,FALSE))</f>
      </c>
      <c r="C72" s="42">
        <f>IF(ISERROR(VLOOKUP($A72,'Základní kolo'!$B$7:$M$75,5,FALSE)),"",VLOOKUP($A72,'Základní kolo'!$B$7:$M$75,5,FALSE))</f>
      </c>
      <c r="D72" s="43">
        <f>IF(ISERROR(VLOOKUP($A72,'Základní kolo'!$B$7:$M$75,6,FALSE)),"",VLOOKUP($A72,'Základní kolo'!$B$7:$M$75,6,FALSE))</f>
      </c>
      <c r="E72" s="44">
        <f>IF(ISERROR(VLOOKUP($A72,'Základní kolo'!$B$7:$M$75,7,FALSE)),"",VLOOKUP($A72,'Základní kolo'!$B$7:$M$75,7,FALSE))</f>
      </c>
      <c r="F72" s="43">
        <f>IF(ISERROR(VLOOKUP($A72,'Základní kolo'!$B$7:$M$75,8,FALSE)),"",VLOOKUP($A72,'Základní kolo'!$B$7:$M$75,8,FALSE))</f>
      </c>
      <c r="G72" s="44">
        <f>IF(ISERROR(VLOOKUP($A72,'Základní kolo'!$B$7:$M$75,9,FALSE)),"",VLOOKUP($A72,'Základní kolo'!$B$7:$M$75,9,FALSE))</f>
      </c>
      <c r="H72" s="45">
        <f>IF(ISERROR(VLOOKUP($A72,'Základní kolo'!$B$7:$M$75,10,FALSE)),"",VLOOKUP($A72,'Základní kolo'!$B$7:$M$75,10,FALSE))</f>
      </c>
      <c r="I72" s="45">
        <f>IF(ISERROR(VLOOKUP($A72,'Základní kolo'!$B$7:$M$75,11,FALSE)),"",VLOOKUP($A72,'Základní kolo'!$B$7:$M$75,11,FALSE))</f>
      </c>
      <c r="J72" s="46">
        <f>IF(ISERROR(VLOOKUP($A72,'Základní kolo'!$B$7:$M$75,12,FALSE)),"",VLOOKUP($A72,'Základní kolo'!$B$7:$M$75,12,FALSE))</f>
      </c>
    </row>
    <row r="73" spans="1:10" ht="12.75">
      <c r="A73" s="5">
        <v>67</v>
      </c>
      <c r="B73" s="41">
        <f>IF(ISERROR(VLOOKUP($A73,'Základní kolo'!$B$7:$M$75,4,FALSE)),"",VLOOKUP($A73,'Základní kolo'!$B$7:$M$75,4,FALSE))</f>
      </c>
      <c r="C73" s="42">
        <f>IF(ISERROR(VLOOKUP($A73,'Základní kolo'!$B$7:$M$75,5,FALSE)),"",VLOOKUP($A73,'Základní kolo'!$B$7:$M$75,5,FALSE))</f>
      </c>
      <c r="D73" s="43">
        <f>IF(ISERROR(VLOOKUP($A73,'Základní kolo'!$B$7:$M$75,6,FALSE)),"",VLOOKUP($A73,'Základní kolo'!$B$7:$M$75,6,FALSE))</f>
      </c>
      <c r="E73" s="44">
        <f>IF(ISERROR(VLOOKUP($A73,'Základní kolo'!$B$7:$M$75,7,FALSE)),"",VLOOKUP($A73,'Základní kolo'!$B$7:$M$75,7,FALSE))</f>
      </c>
      <c r="F73" s="43">
        <f>IF(ISERROR(VLOOKUP($A73,'Základní kolo'!$B$7:$M$75,8,FALSE)),"",VLOOKUP($A73,'Základní kolo'!$B$7:$M$75,8,FALSE))</f>
      </c>
      <c r="G73" s="44">
        <f>IF(ISERROR(VLOOKUP($A73,'Základní kolo'!$B$7:$M$75,9,FALSE)),"",VLOOKUP($A73,'Základní kolo'!$B$7:$M$75,9,FALSE))</f>
      </c>
      <c r="H73" s="45">
        <f>IF(ISERROR(VLOOKUP($A73,'Základní kolo'!$B$7:$M$75,10,FALSE)),"",VLOOKUP($A73,'Základní kolo'!$B$7:$M$75,10,FALSE))</f>
      </c>
      <c r="I73" s="45">
        <f>IF(ISERROR(VLOOKUP($A73,'Základní kolo'!$B$7:$M$75,11,FALSE)),"",VLOOKUP($A73,'Základní kolo'!$B$7:$M$75,11,FALSE))</f>
      </c>
      <c r="J73" s="46">
        <f>IF(ISERROR(VLOOKUP($A73,'Základní kolo'!$B$7:$M$75,12,FALSE)),"",VLOOKUP($A73,'Základní kolo'!$B$7:$M$75,12,FALSE))</f>
      </c>
    </row>
    <row r="74" spans="1:10" ht="12.75">
      <c r="A74" s="5">
        <v>68</v>
      </c>
      <c r="B74" s="41">
        <f>IF(ISERROR(VLOOKUP($A74,'Základní kolo'!$B$7:$M$75,4,FALSE)),"",VLOOKUP($A74,'Základní kolo'!$B$7:$M$75,4,FALSE))</f>
      </c>
      <c r="C74" s="42">
        <f>IF(ISERROR(VLOOKUP($A74,'Základní kolo'!$B$7:$M$75,5,FALSE)),"",VLOOKUP($A74,'Základní kolo'!$B$7:$M$75,5,FALSE))</f>
      </c>
      <c r="D74" s="43">
        <f>IF(ISERROR(VLOOKUP($A74,'Základní kolo'!$B$7:$M$75,6,FALSE)),"",VLOOKUP($A74,'Základní kolo'!$B$7:$M$75,6,FALSE))</f>
      </c>
      <c r="E74" s="44">
        <f>IF(ISERROR(VLOOKUP($A74,'Základní kolo'!$B$7:$M$75,7,FALSE)),"",VLOOKUP($A74,'Základní kolo'!$B$7:$M$75,7,FALSE))</f>
      </c>
      <c r="F74" s="43">
        <f>IF(ISERROR(VLOOKUP($A74,'Základní kolo'!$B$7:$M$75,8,FALSE)),"",VLOOKUP($A74,'Základní kolo'!$B$7:$M$75,8,FALSE))</f>
      </c>
      <c r="G74" s="44">
        <f>IF(ISERROR(VLOOKUP($A74,'Základní kolo'!$B$7:$M$75,9,FALSE)),"",VLOOKUP($A74,'Základní kolo'!$B$7:$M$75,9,FALSE))</f>
      </c>
      <c r="H74" s="45">
        <f>IF(ISERROR(VLOOKUP($A74,'Základní kolo'!$B$7:$M$75,10,FALSE)),"",VLOOKUP($A74,'Základní kolo'!$B$7:$M$75,10,FALSE))</f>
      </c>
      <c r="I74" s="45">
        <f>IF(ISERROR(VLOOKUP($A74,'Základní kolo'!$B$7:$M$75,11,FALSE)),"",VLOOKUP($A74,'Základní kolo'!$B$7:$M$75,11,FALSE))</f>
      </c>
      <c r="J74" s="46">
        <f>IF(ISERROR(VLOOKUP($A74,'Základní kolo'!$B$7:$M$75,12,FALSE)),"",VLOOKUP($A74,'Základní kolo'!$B$7:$M$75,12,FALSE))</f>
      </c>
    </row>
    <row r="75" spans="1:10" ht="12.75">
      <c r="A75" s="5">
        <v>69</v>
      </c>
      <c r="B75" s="41">
        <f>IF(ISERROR(VLOOKUP($A75,'Základní kolo'!$B$7:$M$75,4,FALSE)),"",VLOOKUP($A75,'Základní kolo'!$B$7:$M$75,4,FALSE))</f>
      </c>
      <c r="C75" s="42">
        <f>IF(ISERROR(VLOOKUP($A75,'Základní kolo'!$B$7:$M$75,5,FALSE)),"",VLOOKUP($A75,'Základní kolo'!$B$7:$M$75,5,FALSE))</f>
      </c>
      <c r="D75" s="43">
        <f>IF(ISERROR(VLOOKUP($A75,'Základní kolo'!$B$7:$M$75,6,FALSE)),"",VLOOKUP($A75,'Základní kolo'!$B$7:$M$75,6,FALSE))</f>
      </c>
      <c r="E75" s="44">
        <f>IF(ISERROR(VLOOKUP($A75,'Základní kolo'!$B$7:$M$75,7,FALSE)),"",VLOOKUP($A75,'Základní kolo'!$B$7:$M$75,7,FALSE))</f>
      </c>
      <c r="F75" s="43">
        <f>IF(ISERROR(VLOOKUP($A75,'Základní kolo'!$B$7:$M$75,8,FALSE)),"",VLOOKUP($A75,'Základní kolo'!$B$7:$M$75,8,FALSE))</f>
      </c>
      <c r="G75" s="44">
        <f>IF(ISERROR(VLOOKUP($A75,'Základní kolo'!$B$7:$M$75,9,FALSE)),"",VLOOKUP($A75,'Základní kolo'!$B$7:$M$75,9,FALSE))</f>
      </c>
      <c r="H75" s="45">
        <f>IF(ISERROR(VLOOKUP($A75,'Základní kolo'!$B$7:$M$75,10,FALSE)),"",VLOOKUP($A75,'Základní kolo'!$B$7:$M$75,10,FALSE))</f>
      </c>
      <c r="I75" s="45">
        <f>IF(ISERROR(VLOOKUP($A75,'Základní kolo'!$B$7:$M$75,11,FALSE)),"",VLOOKUP($A75,'Základní kolo'!$B$7:$M$75,11,FALSE))</f>
      </c>
      <c r="J75" s="46">
        <f>IF(ISERROR(VLOOKUP($A75,'Základní kolo'!$B$7:$M$75,12,FALSE)),"",VLOOKUP($A75,'Základní kolo'!$B$7:$M$75,12,FALSE))</f>
      </c>
    </row>
    <row r="76" spans="1:10" ht="12.75">
      <c r="A76" s="5">
        <v>70</v>
      </c>
      <c r="B76" s="41">
        <f>IF(ISERROR(VLOOKUP($A76,'Základní kolo'!$B$7:$M$75,4,FALSE)),"",VLOOKUP($A76,'Základní kolo'!$B$7:$M$75,4,FALSE))</f>
      </c>
      <c r="C76" s="42">
        <f>IF(ISERROR(VLOOKUP($A76,'Základní kolo'!$B$7:$M$75,5,FALSE)),"",VLOOKUP($A76,'Základní kolo'!$B$7:$M$75,5,FALSE))</f>
      </c>
      <c r="D76" s="43">
        <f>IF(ISERROR(VLOOKUP($A76,'Základní kolo'!$B$7:$M$75,6,FALSE)),"",VLOOKUP($A76,'Základní kolo'!$B$7:$M$75,6,FALSE))</f>
      </c>
      <c r="E76" s="44">
        <f>IF(ISERROR(VLOOKUP($A76,'Základní kolo'!$B$7:$M$75,7,FALSE)),"",VLOOKUP($A76,'Základní kolo'!$B$7:$M$75,7,FALSE))</f>
      </c>
      <c r="F76" s="43">
        <f>IF(ISERROR(VLOOKUP($A76,'Základní kolo'!$B$7:$M$75,8,FALSE)),"",VLOOKUP($A76,'Základní kolo'!$B$7:$M$75,8,FALSE))</f>
      </c>
      <c r="G76" s="44">
        <f>IF(ISERROR(VLOOKUP($A76,'Základní kolo'!$B$7:$M$75,9,FALSE)),"",VLOOKUP($A76,'Základní kolo'!$B$7:$M$75,9,FALSE))</f>
      </c>
      <c r="H76" s="45">
        <f>IF(ISERROR(VLOOKUP($A76,'Základní kolo'!$B$7:$M$75,10,FALSE)),"",VLOOKUP($A76,'Základní kolo'!$B$7:$M$75,10,FALSE))</f>
      </c>
      <c r="I76" s="45">
        <f>IF(ISERROR(VLOOKUP($A76,'Základní kolo'!$B$7:$M$75,11,FALSE)),"",VLOOKUP($A76,'Základní kolo'!$B$7:$M$75,11,FALSE))</f>
      </c>
      <c r="J76" s="46">
        <f>IF(ISERROR(VLOOKUP($A76,'Základní kolo'!$B$7:$M$75,12,FALSE)),"",VLOOKUP($A76,'Základní kolo'!$B$7:$M$75,12,FALSE))</f>
      </c>
    </row>
    <row r="77" spans="1:10" ht="12.75">
      <c r="A77" s="5">
        <v>71</v>
      </c>
      <c r="B77" s="41">
        <f>IF(ISERROR(VLOOKUP($A77,'Základní kolo'!$B$7:$M$75,4,FALSE)),"",VLOOKUP($A77,'Základní kolo'!$B$7:$M$75,4,FALSE))</f>
      </c>
      <c r="C77" s="42">
        <f>IF(ISERROR(VLOOKUP($A77,'Základní kolo'!$B$7:$M$75,5,FALSE)),"",VLOOKUP($A77,'Základní kolo'!$B$7:$M$75,5,FALSE))</f>
      </c>
      <c r="D77" s="43">
        <f>IF(ISERROR(VLOOKUP($A77,'Základní kolo'!$B$7:$M$75,6,FALSE)),"",VLOOKUP($A77,'Základní kolo'!$B$7:$M$75,6,FALSE))</f>
      </c>
      <c r="E77" s="44">
        <f>IF(ISERROR(VLOOKUP($A77,'Základní kolo'!$B$7:$M$75,7,FALSE)),"",VLOOKUP($A77,'Základní kolo'!$B$7:$M$75,7,FALSE))</f>
      </c>
      <c r="F77" s="43">
        <f>IF(ISERROR(VLOOKUP($A77,'Základní kolo'!$B$7:$M$75,8,FALSE)),"",VLOOKUP($A77,'Základní kolo'!$B$7:$M$75,8,FALSE))</f>
      </c>
      <c r="G77" s="44">
        <f>IF(ISERROR(VLOOKUP($A77,'Základní kolo'!$B$7:$M$75,9,FALSE)),"",VLOOKUP($A77,'Základní kolo'!$B$7:$M$75,9,FALSE))</f>
      </c>
      <c r="H77" s="45">
        <f>IF(ISERROR(VLOOKUP($A77,'Základní kolo'!$B$7:$M$75,10,FALSE)),"",VLOOKUP($A77,'Základní kolo'!$B$7:$M$75,10,FALSE))</f>
      </c>
      <c r="I77" s="45">
        <f>IF(ISERROR(VLOOKUP($A77,'Základní kolo'!$B$7:$M$75,11,FALSE)),"",VLOOKUP($A77,'Základní kolo'!$B$7:$M$75,11,FALSE))</f>
      </c>
      <c r="J77" s="46">
        <f>IF(ISERROR(VLOOKUP($A77,'Základní kolo'!$B$7:$M$75,12,FALSE)),"",VLOOKUP($A77,'Základní kolo'!$B$7:$M$75,12,FALSE))</f>
      </c>
    </row>
    <row r="78" spans="1:10" ht="12.75">
      <c r="A78" s="5">
        <v>72</v>
      </c>
      <c r="B78" s="41">
        <f>IF(ISERROR(VLOOKUP($A78,'Základní kolo'!$B$7:$M$75,4,FALSE)),"",VLOOKUP($A78,'Základní kolo'!$B$7:$M$75,4,FALSE))</f>
      </c>
      <c r="C78" s="42">
        <f>IF(ISERROR(VLOOKUP($A78,'Základní kolo'!$B$7:$M$75,5,FALSE)),"",VLOOKUP($A78,'Základní kolo'!$B$7:$M$75,5,FALSE))</f>
      </c>
      <c r="D78" s="43">
        <f>IF(ISERROR(VLOOKUP($A78,'Základní kolo'!$B$7:$M$75,6,FALSE)),"",VLOOKUP($A78,'Základní kolo'!$B$7:$M$75,6,FALSE))</f>
      </c>
      <c r="E78" s="44">
        <f>IF(ISERROR(VLOOKUP($A78,'Základní kolo'!$B$7:$M$75,7,FALSE)),"",VLOOKUP($A78,'Základní kolo'!$B$7:$M$75,7,FALSE))</f>
      </c>
      <c r="F78" s="43">
        <f>IF(ISERROR(VLOOKUP($A78,'Základní kolo'!$B$7:$M$75,8,FALSE)),"",VLOOKUP($A78,'Základní kolo'!$B$7:$M$75,8,FALSE))</f>
      </c>
      <c r="G78" s="44">
        <f>IF(ISERROR(VLOOKUP($A78,'Základní kolo'!$B$7:$M$75,9,FALSE)),"",VLOOKUP($A78,'Základní kolo'!$B$7:$M$75,9,FALSE))</f>
      </c>
      <c r="H78" s="45">
        <f>IF(ISERROR(VLOOKUP($A78,'Základní kolo'!$B$7:$M$75,10,FALSE)),"",VLOOKUP($A78,'Základní kolo'!$B$7:$M$75,10,FALSE))</f>
      </c>
      <c r="I78" s="45">
        <f>IF(ISERROR(VLOOKUP($A78,'Základní kolo'!$B$7:$M$75,11,FALSE)),"",VLOOKUP($A78,'Základní kolo'!$B$7:$M$75,11,FALSE))</f>
      </c>
      <c r="J78" s="46">
        <f>IF(ISERROR(VLOOKUP($A78,'Základní kolo'!$B$7:$M$75,12,FALSE)),"",VLOOKUP($A78,'Základní kolo'!$B$7:$M$75,12,FALSE))</f>
      </c>
    </row>
    <row r="79" spans="1:10" ht="12.75">
      <c r="A79" s="5">
        <v>73</v>
      </c>
      <c r="B79" s="41">
        <f>IF(ISERROR(VLOOKUP($A79,'Základní kolo'!$B$7:$M$75,4,FALSE)),"",VLOOKUP($A79,'Základní kolo'!$B$7:$M$75,4,FALSE))</f>
      </c>
      <c r="C79" s="42">
        <f>IF(ISERROR(VLOOKUP($A79,'Základní kolo'!$B$7:$M$75,5,FALSE)),"",VLOOKUP($A79,'Základní kolo'!$B$7:$M$75,5,FALSE))</f>
      </c>
      <c r="D79" s="43">
        <f>IF(ISERROR(VLOOKUP($A79,'Základní kolo'!$B$7:$M$75,6,FALSE)),"",VLOOKUP($A79,'Základní kolo'!$B$7:$M$75,6,FALSE))</f>
      </c>
      <c r="E79" s="44">
        <f>IF(ISERROR(VLOOKUP($A79,'Základní kolo'!$B$7:$M$75,7,FALSE)),"",VLOOKUP($A79,'Základní kolo'!$B$7:$M$75,7,FALSE))</f>
      </c>
      <c r="F79" s="43">
        <f>IF(ISERROR(VLOOKUP($A79,'Základní kolo'!$B$7:$M$75,8,FALSE)),"",VLOOKUP($A79,'Základní kolo'!$B$7:$M$75,8,FALSE))</f>
      </c>
      <c r="G79" s="44">
        <f>IF(ISERROR(VLOOKUP($A79,'Základní kolo'!$B$7:$M$75,9,FALSE)),"",VLOOKUP($A79,'Základní kolo'!$B$7:$M$75,9,FALSE))</f>
      </c>
      <c r="H79" s="45">
        <f>IF(ISERROR(VLOOKUP($A79,'Základní kolo'!$B$7:$M$75,10,FALSE)),"",VLOOKUP($A79,'Základní kolo'!$B$7:$M$75,10,FALSE))</f>
      </c>
      <c r="I79" s="45">
        <f>IF(ISERROR(VLOOKUP($A79,'Základní kolo'!$B$7:$M$75,11,FALSE)),"",VLOOKUP($A79,'Základní kolo'!$B$7:$M$75,11,FALSE))</f>
      </c>
      <c r="J79" s="46">
        <f>IF(ISERROR(VLOOKUP($A79,'Základní kolo'!$B$7:$M$75,12,FALSE)),"",VLOOKUP($A79,'Základní kolo'!$B$7:$M$75,12,FALSE))</f>
      </c>
    </row>
    <row r="80" spans="1:10" ht="12.75">
      <c r="A80" s="5">
        <v>74</v>
      </c>
      <c r="B80" s="41">
        <f>IF(ISERROR(VLOOKUP($A80,'Základní kolo'!$B$7:$M$75,4,FALSE)),"",VLOOKUP($A80,'Základní kolo'!$B$7:$M$75,4,FALSE))</f>
      </c>
      <c r="C80" s="42">
        <f>IF(ISERROR(VLOOKUP($A80,'Základní kolo'!$B$7:$M$75,5,FALSE)),"",VLOOKUP($A80,'Základní kolo'!$B$7:$M$75,5,FALSE))</f>
      </c>
      <c r="D80" s="43">
        <f>IF(ISERROR(VLOOKUP($A80,'Základní kolo'!$B$7:$M$75,6,FALSE)),"",VLOOKUP($A80,'Základní kolo'!$B$7:$M$75,6,FALSE))</f>
      </c>
      <c r="E80" s="44">
        <f>IF(ISERROR(VLOOKUP($A80,'Základní kolo'!$B$7:$M$75,7,FALSE)),"",VLOOKUP($A80,'Základní kolo'!$B$7:$M$75,7,FALSE))</f>
      </c>
      <c r="F80" s="43">
        <f>IF(ISERROR(VLOOKUP($A80,'Základní kolo'!$B$7:$M$75,8,FALSE)),"",VLOOKUP($A80,'Základní kolo'!$B$7:$M$75,8,FALSE))</f>
      </c>
      <c r="G80" s="44">
        <f>IF(ISERROR(VLOOKUP($A80,'Základní kolo'!$B$7:$M$75,9,FALSE)),"",VLOOKUP($A80,'Základní kolo'!$B$7:$M$75,9,FALSE))</f>
      </c>
      <c r="H80" s="45">
        <f>IF(ISERROR(VLOOKUP($A80,'Základní kolo'!$B$7:$M$75,10,FALSE)),"",VLOOKUP($A80,'Základní kolo'!$B$7:$M$75,10,FALSE))</f>
      </c>
      <c r="I80" s="45">
        <f>IF(ISERROR(VLOOKUP($A80,'Základní kolo'!$B$7:$M$75,11,FALSE)),"",VLOOKUP($A80,'Základní kolo'!$B$7:$M$75,11,FALSE))</f>
      </c>
      <c r="J80" s="46">
        <f>IF(ISERROR(VLOOKUP($A80,'Základní kolo'!$B$7:$M$75,12,FALSE)),"",VLOOKUP($A80,'Základní kolo'!$B$7:$M$75,12,FALSE))</f>
      </c>
    </row>
    <row r="81" spans="1:10" ht="12.75">
      <c r="A81" s="5">
        <v>75</v>
      </c>
      <c r="B81" s="41">
        <f>IF(ISERROR(VLOOKUP($A81,'Základní kolo'!$B$7:$M$75,4,FALSE)),"",VLOOKUP($A81,'Základní kolo'!$B$7:$M$75,4,FALSE))</f>
      </c>
      <c r="C81" s="42">
        <f>IF(ISERROR(VLOOKUP($A81,'Základní kolo'!$B$7:$M$75,5,FALSE)),"",VLOOKUP($A81,'Základní kolo'!$B$7:$M$75,5,FALSE))</f>
      </c>
      <c r="D81" s="43">
        <f>IF(ISERROR(VLOOKUP($A81,'Základní kolo'!$B$7:$M$75,6,FALSE)),"",VLOOKUP($A81,'Základní kolo'!$B$7:$M$75,6,FALSE))</f>
      </c>
      <c r="E81" s="44">
        <f>IF(ISERROR(VLOOKUP($A81,'Základní kolo'!$B$7:$M$75,7,FALSE)),"",VLOOKUP($A81,'Základní kolo'!$B$7:$M$75,7,FALSE))</f>
      </c>
      <c r="F81" s="43">
        <f>IF(ISERROR(VLOOKUP($A81,'Základní kolo'!$B$7:$M$75,8,FALSE)),"",VLOOKUP($A81,'Základní kolo'!$B$7:$M$75,8,FALSE))</f>
      </c>
      <c r="G81" s="44">
        <f>IF(ISERROR(VLOOKUP($A81,'Základní kolo'!$B$7:$M$75,9,FALSE)),"",VLOOKUP($A81,'Základní kolo'!$B$7:$M$75,9,FALSE))</f>
      </c>
      <c r="H81" s="45">
        <f>IF(ISERROR(VLOOKUP($A81,'Základní kolo'!$B$7:$M$75,10,FALSE)),"",VLOOKUP($A81,'Základní kolo'!$B$7:$M$75,10,FALSE))</f>
      </c>
      <c r="I81" s="45">
        <f>IF(ISERROR(VLOOKUP($A81,'Základní kolo'!$B$7:$M$75,11,FALSE)),"",VLOOKUP($A81,'Základní kolo'!$B$7:$M$75,11,FALSE))</f>
      </c>
      <c r="J81" s="46">
        <f>IF(ISERROR(VLOOKUP($A81,'Základní kolo'!$B$7:$M$75,12,FALSE)),"",VLOOKUP($A81,'Základní kolo'!$B$7:$M$75,12,FALSE))</f>
      </c>
    </row>
    <row r="82" spans="1:10" ht="12.75">
      <c r="A82" s="5">
        <v>76</v>
      </c>
      <c r="B82" s="41">
        <f>IF(ISERROR(VLOOKUP($A82,'Základní kolo'!$B$7:$M$75,4,FALSE)),"",VLOOKUP($A82,'Základní kolo'!$B$7:$M$75,4,FALSE))</f>
      </c>
      <c r="C82" s="42">
        <f>IF(ISERROR(VLOOKUP($A82,'Základní kolo'!$B$7:$M$75,5,FALSE)),"",VLOOKUP($A82,'Základní kolo'!$B$7:$M$75,5,FALSE))</f>
      </c>
      <c r="D82" s="43">
        <f>IF(ISERROR(VLOOKUP($A82,'Základní kolo'!$B$7:$M$75,6,FALSE)),"",VLOOKUP($A82,'Základní kolo'!$B$7:$M$75,6,FALSE))</f>
      </c>
      <c r="E82" s="44">
        <f>IF(ISERROR(VLOOKUP($A82,'Základní kolo'!$B$7:$M$75,7,FALSE)),"",VLOOKUP($A82,'Základní kolo'!$B$7:$M$75,7,FALSE))</f>
      </c>
      <c r="F82" s="43">
        <f>IF(ISERROR(VLOOKUP($A82,'Základní kolo'!$B$7:$M$75,8,FALSE)),"",VLOOKUP($A82,'Základní kolo'!$B$7:$M$75,8,FALSE))</f>
      </c>
      <c r="G82" s="44">
        <f>IF(ISERROR(VLOOKUP($A82,'Základní kolo'!$B$7:$M$75,9,FALSE)),"",VLOOKUP($A82,'Základní kolo'!$B$7:$M$75,9,FALSE))</f>
      </c>
      <c r="H82" s="45">
        <f>IF(ISERROR(VLOOKUP($A82,'Základní kolo'!$B$7:$M$75,10,FALSE)),"",VLOOKUP($A82,'Základní kolo'!$B$7:$M$75,10,FALSE))</f>
      </c>
      <c r="I82" s="45">
        <f>IF(ISERROR(VLOOKUP($A82,'Základní kolo'!$B$7:$M$75,11,FALSE)),"",VLOOKUP($A82,'Základní kolo'!$B$7:$M$75,11,FALSE))</f>
      </c>
      <c r="J82" s="46">
        <f>IF(ISERROR(VLOOKUP($A82,'Základní kolo'!$B$7:$M$75,12,FALSE)),"",VLOOKUP($A82,'Základní kolo'!$B$7:$M$75,12,FALSE))</f>
      </c>
    </row>
    <row r="83" spans="1:10" ht="12.75">
      <c r="A83" s="5">
        <v>77</v>
      </c>
      <c r="B83" s="41">
        <f>IF(ISERROR(VLOOKUP($A83,'Základní kolo'!$B$7:$M$75,4,FALSE)),"",VLOOKUP($A83,'Základní kolo'!$B$7:$M$75,4,FALSE))</f>
      </c>
      <c r="C83" s="42">
        <f>IF(ISERROR(VLOOKUP($A83,'Základní kolo'!$B$7:$M$75,5,FALSE)),"",VLOOKUP($A83,'Základní kolo'!$B$7:$M$75,5,FALSE))</f>
      </c>
      <c r="D83" s="43">
        <f>IF(ISERROR(VLOOKUP($A83,'Základní kolo'!$B$7:$M$75,6,FALSE)),"",VLOOKUP($A83,'Základní kolo'!$B$7:$M$75,6,FALSE))</f>
      </c>
      <c r="E83" s="44">
        <f>IF(ISERROR(VLOOKUP($A83,'Základní kolo'!$B$7:$M$75,7,FALSE)),"",VLOOKUP($A83,'Základní kolo'!$B$7:$M$75,7,FALSE))</f>
      </c>
      <c r="F83" s="43">
        <f>IF(ISERROR(VLOOKUP($A83,'Základní kolo'!$B$7:$M$75,8,FALSE)),"",VLOOKUP($A83,'Základní kolo'!$B$7:$M$75,8,FALSE))</f>
      </c>
      <c r="G83" s="44">
        <f>IF(ISERROR(VLOOKUP($A83,'Základní kolo'!$B$7:$M$75,9,FALSE)),"",VLOOKUP($A83,'Základní kolo'!$B$7:$M$75,9,FALSE))</f>
      </c>
      <c r="H83" s="45">
        <f>IF(ISERROR(VLOOKUP($A83,'Základní kolo'!$B$7:$M$75,10,FALSE)),"",VLOOKUP($A83,'Základní kolo'!$B$7:$M$75,10,FALSE))</f>
      </c>
      <c r="I83" s="45">
        <f>IF(ISERROR(VLOOKUP($A83,'Základní kolo'!$B$7:$M$75,11,FALSE)),"",VLOOKUP($A83,'Základní kolo'!$B$7:$M$75,11,FALSE))</f>
      </c>
      <c r="J83" s="46">
        <f>IF(ISERROR(VLOOKUP($A83,'Základní kolo'!$B$7:$M$75,12,FALSE)),"",VLOOKUP($A83,'Základní kolo'!$B$7:$M$75,12,FALSE))</f>
      </c>
    </row>
    <row r="84" spans="1:10" ht="12.75">
      <c r="A84" s="5">
        <v>78</v>
      </c>
      <c r="B84" s="41">
        <f>IF(ISERROR(VLOOKUP($A84,'Základní kolo'!$B$7:$M$75,4,FALSE)),"",VLOOKUP($A84,'Základní kolo'!$B$7:$M$75,4,FALSE))</f>
      </c>
      <c r="C84" s="42">
        <f>IF(ISERROR(VLOOKUP($A84,'Základní kolo'!$B$7:$M$75,5,FALSE)),"",VLOOKUP($A84,'Základní kolo'!$B$7:$M$75,5,FALSE))</f>
      </c>
      <c r="D84" s="43">
        <f>IF(ISERROR(VLOOKUP($A84,'Základní kolo'!$B$7:$M$75,6,FALSE)),"",VLOOKUP($A84,'Základní kolo'!$B$7:$M$75,6,FALSE))</f>
      </c>
      <c r="E84" s="44">
        <f>IF(ISERROR(VLOOKUP($A84,'Základní kolo'!$B$7:$M$75,7,FALSE)),"",VLOOKUP($A84,'Základní kolo'!$B$7:$M$75,7,FALSE))</f>
      </c>
      <c r="F84" s="43">
        <f>IF(ISERROR(VLOOKUP($A84,'Základní kolo'!$B$7:$M$75,8,FALSE)),"",VLOOKUP($A84,'Základní kolo'!$B$7:$M$75,8,FALSE))</f>
      </c>
      <c r="G84" s="44">
        <f>IF(ISERROR(VLOOKUP($A84,'Základní kolo'!$B$7:$M$75,9,FALSE)),"",VLOOKUP($A84,'Základní kolo'!$B$7:$M$75,9,FALSE))</f>
      </c>
      <c r="H84" s="45">
        <f>IF(ISERROR(VLOOKUP($A84,'Základní kolo'!$B$7:$M$75,10,FALSE)),"",VLOOKUP($A84,'Základní kolo'!$B$7:$M$75,10,FALSE))</f>
      </c>
      <c r="I84" s="45">
        <f>IF(ISERROR(VLOOKUP($A84,'Základní kolo'!$B$7:$M$75,11,FALSE)),"",VLOOKUP($A84,'Základní kolo'!$B$7:$M$75,11,FALSE))</f>
      </c>
      <c r="J84" s="46">
        <f>IF(ISERROR(VLOOKUP($A84,'Základní kolo'!$B$7:$M$75,12,FALSE)),"",VLOOKUP($A84,'Základní kolo'!$B$7:$M$75,12,FALSE))</f>
      </c>
    </row>
    <row r="85" spans="1:10" ht="12.75">
      <c r="A85" s="5">
        <v>79</v>
      </c>
      <c r="B85" s="41">
        <f>IF(ISERROR(VLOOKUP($A85,'Základní kolo'!$B$7:$M$75,4,FALSE)),"",VLOOKUP($A85,'Základní kolo'!$B$7:$M$75,4,FALSE))</f>
      </c>
      <c r="C85" s="42">
        <f>IF(ISERROR(VLOOKUP($A85,'Základní kolo'!$B$7:$M$75,5,FALSE)),"",VLOOKUP($A85,'Základní kolo'!$B$7:$M$75,5,FALSE))</f>
      </c>
      <c r="D85" s="43">
        <f>IF(ISERROR(VLOOKUP($A85,'Základní kolo'!$B$7:$M$75,6,FALSE)),"",VLOOKUP($A85,'Základní kolo'!$B$7:$M$75,6,FALSE))</f>
      </c>
      <c r="E85" s="44">
        <f>IF(ISERROR(VLOOKUP($A85,'Základní kolo'!$B$7:$M$75,7,FALSE)),"",VLOOKUP($A85,'Základní kolo'!$B$7:$M$75,7,FALSE))</f>
      </c>
      <c r="F85" s="43">
        <f>IF(ISERROR(VLOOKUP($A85,'Základní kolo'!$B$7:$M$75,8,FALSE)),"",VLOOKUP($A85,'Základní kolo'!$B$7:$M$75,8,FALSE))</f>
      </c>
      <c r="G85" s="44">
        <f>IF(ISERROR(VLOOKUP($A85,'Základní kolo'!$B$7:$M$75,9,FALSE)),"",VLOOKUP($A85,'Základní kolo'!$B$7:$M$75,9,FALSE))</f>
      </c>
      <c r="H85" s="45">
        <f>IF(ISERROR(VLOOKUP($A85,'Základní kolo'!$B$7:$M$75,10,FALSE)),"",VLOOKUP($A85,'Základní kolo'!$B$7:$M$75,10,FALSE))</f>
      </c>
      <c r="I85" s="45">
        <f>IF(ISERROR(VLOOKUP($A85,'Základní kolo'!$B$7:$M$75,11,FALSE)),"",VLOOKUP($A85,'Základní kolo'!$B$7:$M$75,11,FALSE))</f>
      </c>
      <c r="J85" s="46">
        <f>IF(ISERROR(VLOOKUP($A85,'Základní kolo'!$B$7:$M$75,12,FALSE)),"",VLOOKUP($A85,'Základní kolo'!$B$7:$M$75,12,FALSE))</f>
      </c>
    </row>
    <row r="86" spans="1:10" ht="12.75">
      <c r="A86" s="5">
        <v>80</v>
      </c>
      <c r="B86" s="41">
        <f>IF(ISERROR(VLOOKUP($A86,'Základní kolo'!$B$7:$M$75,4,FALSE)),"",VLOOKUP($A86,'Základní kolo'!$B$7:$M$75,4,FALSE))</f>
      </c>
      <c r="C86" s="42">
        <f>IF(ISERROR(VLOOKUP($A86,'Základní kolo'!$B$7:$M$75,5,FALSE)),"",VLOOKUP($A86,'Základní kolo'!$B$7:$M$75,5,FALSE))</f>
      </c>
      <c r="D86" s="43">
        <f>IF(ISERROR(VLOOKUP($A86,'Základní kolo'!$B$7:$M$75,6,FALSE)),"",VLOOKUP($A86,'Základní kolo'!$B$7:$M$75,6,FALSE))</f>
      </c>
      <c r="E86" s="44">
        <f>IF(ISERROR(VLOOKUP($A86,'Základní kolo'!$B$7:$M$75,7,FALSE)),"",VLOOKUP($A86,'Základní kolo'!$B$7:$M$75,7,FALSE))</f>
      </c>
      <c r="F86" s="43">
        <f>IF(ISERROR(VLOOKUP($A86,'Základní kolo'!$B$7:$M$75,8,FALSE)),"",VLOOKUP($A86,'Základní kolo'!$B$7:$M$75,8,FALSE))</f>
      </c>
      <c r="G86" s="44">
        <f>IF(ISERROR(VLOOKUP($A86,'Základní kolo'!$B$7:$M$75,9,FALSE)),"",VLOOKUP($A86,'Základní kolo'!$B$7:$M$75,9,FALSE))</f>
      </c>
      <c r="H86" s="45">
        <f>IF(ISERROR(VLOOKUP($A86,'Základní kolo'!$B$7:$M$75,10,FALSE)),"",VLOOKUP($A86,'Základní kolo'!$B$7:$M$75,10,FALSE))</f>
      </c>
      <c r="I86" s="45">
        <f>IF(ISERROR(VLOOKUP($A86,'Základní kolo'!$B$7:$M$75,11,FALSE)),"",VLOOKUP($A86,'Základní kolo'!$B$7:$M$75,11,FALSE))</f>
      </c>
      <c r="J86" s="46">
        <f>IF(ISERROR(VLOOKUP($A86,'Základní kolo'!$B$7:$M$75,12,FALSE)),"",VLOOKUP($A86,'Základní kolo'!$B$7:$M$75,12,FALSE))</f>
      </c>
    </row>
    <row r="87" spans="1:10" ht="12.75">
      <c r="A87" s="5">
        <v>81</v>
      </c>
      <c r="B87" s="41">
        <f>IF(ISERROR(VLOOKUP($A87,'Základní kolo'!$B$7:$M$75,4,FALSE)),"",VLOOKUP($A87,'Základní kolo'!$B$7:$M$75,4,FALSE))</f>
      </c>
      <c r="C87" s="42">
        <f>IF(ISERROR(VLOOKUP($A87,'Základní kolo'!$B$7:$M$75,5,FALSE)),"",VLOOKUP($A87,'Základní kolo'!$B$7:$M$75,5,FALSE))</f>
      </c>
      <c r="D87" s="43">
        <f>IF(ISERROR(VLOOKUP($A87,'Základní kolo'!$B$7:$M$75,6,FALSE)),"",VLOOKUP($A87,'Základní kolo'!$B$7:$M$75,6,FALSE))</f>
      </c>
      <c r="E87" s="44">
        <f>IF(ISERROR(VLOOKUP($A87,'Základní kolo'!$B$7:$M$75,7,FALSE)),"",VLOOKUP($A87,'Základní kolo'!$B$7:$M$75,7,FALSE))</f>
      </c>
      <c r="F87" s="43">
        <f>IF(ISERROR(VLOOKUP($A87,'Základní kolo'!$B$7:$M$75,8,FALSE)),"",VLOOKUP($A87,'Základní kolo'!$B$7:$M$75,8,FALSE))</f>
      </c>
      <c r="G87" s="44">
        <f>IF(ISERROR(VLOOKUP($A87,'Základní kolo'!$B$7:$M$75,9,FALSE)),"",VLOOKUP($A87,'Základní kolo'!$B$7:$M$75,9,FALSE))</f>
      </c>
      <c r="H87" s="45">
        <f>IF(ISERROR(VLOOKUP($A87,'Základní kolo'!$B$7:$M$75,10,FALSE)),"",VLOOKUP($A87,'Základní kolo'!$B$7:$M$75,10,FALSE))</f>
      </c>
      <c r="I87" s="45">
        <f>IF(ISERROR(VLOOKUP($A87,'Základní kolo'!$B$7:$M$75,11,FALSE)),"",VLOOKUP($A87,'Základní kolo'!$B$7:$M$75,11,FALSE))</f>
      </c>
      <c r="J87" s="46">
        <f>IF(ISERROR(VLOOKUP($A87,'Základní kolo'!$B$7:$M$75,12,FALSE)),"",VLOOKUP($A87,'Základní kolo'!$B$7:$M$75,12,FALSE))</f>
      </c>
    </row>
    <row r="88" spans="1:10" ht="12.75">
      <c r="A88" s="5">
        <v>82</v>
      </c>
      <c r="B88" s="41">
        <f>IF(ISERROR(VLOOKUP($A88,'Základní kolo'!$B$7:$M$75,4,FALSE)),"",VLOOKUP($A88,'Základní kolo'!$B$7:$M$75,4,FALSE))</f>
      </c>
      <c r="C88" s="42">
        <f>IF(ISERROR(VLOOKUP($A88,'Základní kolo'!$B$7:$M$75,5,FALSE)),"",VLOOKUP($A88,'Základní kolo'!$B$7:$M$75,5,FALSE))</f>
      </c>
      <c r="D88" s="43">
        <f>IF(ISERROR(VLOOKUP($A88,'Základní kolo'!$B$7:$M$75,6,FALSE)),"",VLOOKUP($A88,'Základní kolo'!$B$7:$M$75,6,FALSE))</f>
      </c>
      <c r="E88" s="44">
        <f>IF(ISERROR(VLOOKUP($A88,'Základní kolo'!$B$7:$M$75,7,FALSE)),"",VLOOKUP($A88,'Základní kolo'!$B$7:$M$75,7,FALSE))</f>
      </c>
      <c r="F88" s="43">
        <f>IF(ISERROR(VLOOKUP($A88,'Základní kolo'!$B$7:$M$75,8,FALSE)),"",VLOOKUP($A88,'Základní kolo'!$B$7:$M$75,8,FALSE))</f>
      </c>
      <c r="G88" s="44">
        <f>IF(ISERROR(VLOOKUP($A88,'Základní kolo'!$B$7:$M$75,9,FALSE)),"",VLOOKUP($A88,'Základní kolo'!$B$7:$M$75,9,FALSE))</f>
      </c>
      <c r="H88" s="45">
        <f>IF(ISERROR(VLOOKUP($A88,'Základní kolo'!$B$7:$M$75,10,FALSE)),"",VLOOKUP($A88,'Základní kolo'!$B$7:$M$75,10,FALSE))</f>
      </c>
      <c r="I88" s="45">
        <f>IF(ISERROR(VLOOKUP($A88,'Základní kolo'!$B$7:$M$75,11,FALSE)),"",VLOOKUP($A88,'Základní kolo'!$B$7:$M$75,11,FALSE))</f>
      </c>
      <c r="J88" s="46">
        <f>IF(ISERROR(VLOOKUP($A88,'Základní kolo'!$B$7:$M$75,12,FALSE)),"",VLOOKUP($A88,'Základní kolo'!$B$7:$M$75,12,FALSE))</f>
      </c>
    </row>
    <row r="89" spans="1:10" ht="12.75">
      <c r="A89" s="5">
        <v>83</v>
      </c>
      <c r="B89" s="41">
        <f>IF(ISERROR(VLOOKUP($A89,'Základní kolo'!$B$7:$M$75,4,FALSE)),"",VLOOKUP($A89,'Základní kolo'!$B$7:$M$75,4,FALSE))</f>
      </c>
      <c r="C89" s="42">
        <f>IF(ISERROR(VLOOKUP($A89,'Základní kolo'!$B$7:$M$75,5,FALSE)),"",VLOOKUP($A89,'Základní kolo'!$B$7:$M$75,5,FALSE))</f>
      </c>
      <c r="D89" s="43">
        <f>IF(ISERROR(VLOOKUP($A89,'Základní kolo'!$B$7:$M$75,6,FALSE)),"",VLOOKUP($A89,'Základní kolo'!$B$7:$M$75,6,FALSE))</f>
      </c>
      <c r="E89" s="44">
        <f>IF(ISERROR(VLOOKUP($A89,'Základní kolo'!$B$7:$M$75,7,FALSE)),"",VLOOKUP($A89,'Základní kolo'!$B$7:$M$75,7,FALSE))</f>
      </c>
      <c r="F89" s="43">
        <f>IF(ISERROR(VLOOKUP($A89,'Základní kolo'!$B$7:$M$75,8,FALSE)),"",VLOOKUP($A89,'Základní kolo'!$B$7:$M$75,8,FALSE))</f>
      </c>
      <c r="G89" s="44">
        <f>IF(ISERROR(VLOOKUP($A89,'Základní kolo'!$B$7:$M$75,9,FALSE)),"",VLOOKUP($A89,'Základní kolo'!$B$7:$M$75,9,FALSE))</f>
      </c>
      <c r="H89" s="45">
        <f>IF(ISERROR(VLOOKUP($A89,'Základní kolo'!$B$7:$M$75,10,FALSE)),"",VLOOKUP($A89,'Základní kolo'!$B$7:$M$75,10,FALSE))</f>
      </c>
      <c r="I89" s="45">
        <f>IF(ISERROR(VLOOKUP($A89,'Základní kolo'!$B$7:$M$75,11,FALSE)),"",VLOOKUP($A89,'Základní kolo'!$B$7:$M$75,11,FALSE))</f>
      </c>
      <c r="J89" s="46">
        <f>IF(ISERROR(VLOOKUP($A89,'Základní kolo'!$B$7:$M$75,12,FALSE)),"",VLOOKUP($A89,'Základní kolo'!$B$7:$M$75,12,FALSE))</f>
      </c>
    </row>
    <row r="90" spans="1:10" ht="12.75">
      <c r="A90" s="5">
        <v>84</v>
      </c>
      <c r="B90" s="41">
        <f>IF(ISERROR(VLOOKUP($A90,'Základní kolo'!$B$7:$M$75,4,FALSE)),"",VLOOKUP($A90,'Základní kolo'!$B$7:$M$75,4,FALSE))</f>
      </c>
      <c r="C90" s="42">
        <f>IF(ISERROR(VLOOKUP($A90,'Základní kolo'!$B$7:$M$75,5,FALSE)),"",VLOOKUP($A90,'Základní kolo'!$B$7:$M$75,5,FALSE))</f>
      </c>
      <c r="D90" s="43">
        <f>IF(ISERROR(VLOOKUP($A90,'Základní kolo'!$B$7:$M$75,6,FALSE)),"",VLOOKUP($A90,'Základní kolo'!$B$7:$M$75,6,FALSE))</f>
      </c>
      <c r="E90" s="44">
        <f>IF(ISERROR(VLOOKUP($A90,'Základní kolo'!$B$7:$M$75,7,FALSE)),"",VLOOKUP($A90,'Základní kolo'!$B$7:$M$75,7,FALSE))</f>
      </c>
      <c r="F90" s="43">
        <f>IF(ISERROR(VLOOKUP($A90,'Základní kolo'!$B$7:$M$75,8,FALSE)),"",VLOOKUP($A90,'Základní kolo'!$B$7:$M$75,8,FALSE))</f>
      </c>
      <c r="G90" s="44">
        <f>IF(ISERROR(VLOOKUP($A90,'Základní kolo'!$B$7:$M$75,9,FALSE)),"",VLOOKUP($A90,'Základní kolo'!$B$7:$M$75,9,FALSE))</f>
      </c>
      <c r="H90" s="45">
        <f>IF(ISERROR(VLOOKUP($A90,'Základní kolo'!$B$7:$M$75,10,FALSE)),"",VLOOKUP($A90,'Základní kolo'!$B$7:$M$75,10,FALSE))</f>
      </c>
      <c r="I90" s="45">
        <f>IF(ISERROR(VLOOKUP($A90,'Základní kolo'!$B$7:$M$75,11,FALSE)),"",VLOOKUP($A90,'Základní kolo'!$B$7:$M$75,11,FALSE))</f>
      </c>
      <c r="J90" s="46">
        <f>IF(ISERROR(VLOOKUP($A90,'Základní kolo'!$B$7:$M$75,12,FALSE)),"",VLOOKUP($A90,'Základní kolo'!$B$7:$M$75,12,FALSE))</f>
      </c>
    </row>
    <row r="91" spans="1:10" ht="12.75">
      <c r="A91" s="5">
        <v>85</v>
      </c>
      <c r="B91" s="41">
        <f>IF(ISERROR(VLOOKUP($A91,'Základní kolo'!$B$7:$M$75,4,FALSE)),"",VLOOKUP($A91,'Základní kolo'!$B$7:$M$75,4,FALSE))</f>
      </c>
      <c r="C91" s="42">
        <f>IF(ISERROR(VLOOKUP($A91,'Základní kolo'!$B$7:$M$75,5,FALSE)),"",VLOOKUP($A91,'Základní kolo'!$B$7:$M$75,5,FALSE))</f>
      </c>
      <c r="D91" s="43">
        <f>IF(ISERROR(VLOOKUP($A91,'Základní kolo'!$B$7:$M$75,6,FALSE)),"",VLOOKUP($A91,'Základní kolo'!$B$7:$M$75,6,FALSE))</f>
      </c>
      <c r="E91" s="44">
        <f>IF(ISERROR(VLOOKUP($A91,'Základní kolo'!$B$7:$M$75,7,FALSE)),"",VLOOKUP($A91,'Základní kolo'!$B$7:$M$75,7,FALSE))</f>
      </c>
      <c r="F91" s="43">
        <f>IF(ISERROR(VLOOKUP($A91,'Základní kolo'!$B$7:$M$75,8,FALSE)),"",VLOOKUP($A91,'Základní kolo'!$B$7:$M$75,8,FALSE))</f>
      </c>
      <c r="G91" s="44">
        <f>IF(ISERROR(VLOOKUP($A91,'Základní kolo'!$B$7:$M$75,9,FALSE)),"",VLOOKUP($A91,'Základní kolo'!$B$7:$M$75,9,FALSE))</f>
      </c>
      <c r="H91" s="45">
        <f>IF(ISERROR(VLOOKUP($A91,'Základní kolo'!$B$7:$M$75,10,FALSE)),"",VLOOKUP($A91,'Základní kolo'!$B$7:$M$75,10,FALSE))</f>
      </c>
      <c r="I91" s="45">
        <f>IF(ISERROR(VLOOKUP($A91,'Základní kolo'!$B$7:$M$75,11,FALSE)),"",VLOOKUP($A91,'Základní kolo'!$B$7:$M$75,11,FALSE))</f>
      </c>
      <c r="J91" s="46">
        <f>IF(ISERROR(VLOOKUP($A91,'Základní kolo'!$B$7:$M$75,12,FALSE)),"",VLOOKUP($A91,'Základní kolo'!$B$7:$M$75,12,FALSE))</f>
      </c>
    </row>
    <row r="92" spans="1:10" ht="12.75">
      <c r="A92" s="5">
        <v>86</v>
      </c>
      <c r="B92" s="41">
        <f>IF(ISERROR(VLOOKUP($A92,'Základní kolo'!$B$7:$M$75,4,FALSE)),"",VLOOKUP($A92,'Základní kolo'!$B$7:$M$75,4,FALSE))</f>
      </c>
      <c r="C92" s="42">
        <f>IF(ISERROR(VLOOKUP($A92,'Základní kolo'!$B$7:$M$75,5,FALSE)),"",VLOOKUP($A92,'Základní kolo'!$B$7:$M$75,5,FALSE))</f>
      </c>
      <c r="D92" s="43">
        <f>IF(ISERROR(VLOOKUP($A92,'Základní kolo'!$B$7:$M$75,6,FALSE)),"",VLOOKUP($A92,'Základní kolo'!$B$7:$M$75,6,FALSE))</f>
      </c>
      <c r="E92" s="44">
        <f>IF(ISERROR(VLOOKUP($A92,'Základní kolo'!$B$7:$M$75,7,FALSE)),"",VLOOKUP($A92,'Základní kolo'!$B$7:$M$75,7,FALSE))</f>
      </c>
      <c r="F92" s="43">
        <f>IF(ISERROR(VLOOKUP($A92,'Základní kolo'!$B$7:$M$75,8,FALSE)),"",VLOOKUP($A92,'Základní kolo'!$B$7:$M$75,8,FALSE))</f>
      </c>
      <c r="G92" s="44">
        <f>IF(ISERROR(VLOOKUP($A92,'Základní kolo'!$B$7:$M$75,9,FALSE)),"",VLOOKUP($A92,'Základní kolo'!$B$7:$M$75,9,FALSE))</f>
      </c>
      <c r="H92" s="45">
        <f>IF(ISERROR(VLOOKUP($A92,'Základní kolo'!$B$7:$M$75,10,FALSE)),"",VLOOKUP($A92,'Základní kolo'!$B$7:$M$75,10,FALSE))</f>
      </c>
      <c r="I92" s="45">
        <f>IF(ISERROR(VLOOKUP($A92,'Základní kolo'!$B$7:$M$75,11,FALSE)),"",VLOOKUP($A92,'Základní kolo'!$B$7:$M$75,11,FALSE))</f>
      </c>
      <c r="J92" s="46">
        <f>IF(ISERROR(VLOOKUP($A92,'Základní kolo'!$B$7:$M$75,12,FALSE)),"",VLOOKUP($A92,'Základní kolo'!$B$7:$M$75,12,FALSE))</f>
      </c>
    </row>
    <row r="93" spans="1:10" ht="12.75">
      <c r="A93" s="5">
        <v>87</v>
      </c>
      <c r="B93" s="41">
        <f>IF(ISERROR(VLOOKUP($A93,'Základní kolo'!$B$7:$M$75,4,FALSE)),"",VLOOKUP($A93,'Základní kolo'!$B$7:$M$75,4,FALSE))</f>
      </c>
      <c r="C93" s="42">
        <f>IF(ISERROR(VLOOKUP($A93,'Základní kolo'!$B$7:$M$75,5,FALSE)),"",VLOOKUP($A93,'Základní kolo'!$B$7:$M$75,5,FALSE))</f>
      </c>
      <c r="D93" s="43">
        <f>IF(ISERROR(VLOOKUP($A93,'Základní kolo'!$B$7:$M$75,6,FALSE)),"",VLOOKUP($A93,'Základní kolo'!$B$7:$M$75,6,FALSE))</f>
      </c>
      <c r="E93" s="44">
        <f>IF(ISERROR(VLOOKUP($A93,'Základní kolo'!$B$7:$M$75,7,FALSE)),"",VLOOKUP($A93,'Základní kolo'!$B$7:$M$75,7,FALSE))</f>
      </c>
      <c r="F93" s="43">
        <f>IF(ISERROR(VLOOKUP($A93,'Základní kolo'!$B$7:$M$75,8,FALSE)),"",VLOOKUP($A93,'Základní kolo'!$B$7:$M$75,8,FALSE))</f>
      </c>
      <c r="G93" s="44">
        <f>IF(ISERROR(VLOOKUP($A93,'Základní kolo'!$B$7:$M$75,9,FALSE)),"",VLOOKUP($A93,'Základní kolo'!$B$7:$M$75,9,FALSE))</f>
      </c>
      <c r="H93" s="45">
        <f>IF(ISERROR(VLOOKUP($A93,'Základní kolo'!$B$7:$M$75,10,FALSE)),"",VLOOKUP($A93,'Základní kolo'!$B$7:$M$75,10,FALSE))</f>
      </c>
      <c r="I93" s="45">
        <f>IF(ISERROR(VLOOKUP($A93,'Základní kolo'!$B$7:$M$75,11,FALSE)),"",VLOOKUP($A93,'Základní kolo'!$B$7:$M$75,11,FALSE))</f>
      </c>
      <c r="J93" s="46">
        <f>IF(ISERROR(VLOOKUP($A93,'Základní kolo'!$B$7:$M$75,12,FALSE)),"",VLOOKUP($A93,'Základní kolo'!$B$7:$M$75,12,FALSE))</f>
      </c>
    </row>
    <row r="94" spans="1:10" ht="12.75">
      <c r="A94" s="5">
        <v>88</v>
      </c>
      <c r="B94" s="41">
        <f>IF(ISERROR(VLOOKUP($A94,'Základní kolo'!$B$7:$M$75,4,FALSE)),"",VLOOKUP($A94,'Základní kolo'!$B$7:$M$75,4,FALSE))</f>
      </c>
      <c r="C94" s="42">
        <f>IF(ISERROR(VLOOKUP($A94,'Základní kolo'!$B$7:$M$75,5,FALSE)),"",VLOOKUP($A94,'Základní kolo'!$B$7:$M$75,5,FALSE))</f>
      </c>
      <c r="D94" s="43">
        <f>IF(ISERROR(VLOOKUP($A94,'Základní kolo'!$B$7:$M$75,6,FALSE)),"",VLOOKUP($A94,'Základní kolo'!$B$7:$M$75,6,FALSE))</f>
      </c>
      <c r="E94" s="44">
        <f>IF(ISERROR(VLOOKUP($A94,'Základní kolo'!$B$7:$M$75,7,FALSE)),"",VLOOKUP($A94,'Základní kolo'!$B$7:$M$75,7,FALSE))</f>
      </c>
      <c r="F94" s="43">
        <f>IF(ISERROR(VLOOKUP($A94,'Základní kolo'!$B$7:$M$75,8,FALSE)),"",VLOOKUP($A94,'Základní kolo'!$B$7:$M$75,8,FALSE))</f>
      </c>
      <c r="G94" s="44">
        <f>IF(ISERROR(VLOOKUP($A94,'Základní kolo'!$B$7:$M$75,9,FALSE)),"",VLOOKUP($A94,'Základní kolo'!$B$7:$M$75,9,FALSE))</f>
      </c>
      <c r="H94" s="45">
        <f>IF(ISERROR(VLOOKUP($A94,'Základní kolo'!$B$7:$M$75,10,FALSE)),"",VLOOKUP($A94,'Základní kolo'!$B$7:$M$75,10,FALSE))</f>
      </c>
      <c r="I94" s="45">
        <f>IF(ISERROR(VLOOKUP($A94,'Základní kolo'!$B$7:$M$75,11,FALSE)),"",VLOOKUP($A94,'Základní kolo'!$B$7:$M$75,11,FALSE))</f>
      </c>
      <c r="J94" s="46">
        <f>IF(ISERROR(VLOOKUP($A94,'Základní kolo'!$B$7:$M$75,12,FALSE)),"",VLOOKUP($A94,'Základní kolo'!$B$7:$M$75,12,FALSE))</f>
      </c>
    </row>
    <row r="95" spans="1:10" ht="12.75">
      <c r="A95" s="5">
        <v>89</v>
      </c>
      <c r="B95" s="41">
        <f>IF(ISERROR(VLOOKUP($A95,'Základní kolo'!$B$7:$M$75,4,FALSE)),"",VLOOKUP($A95,'Základní kolo'!$B$7:$M$75,4,FALSE))</f>
      </c>
      <c r="C95" s="42">
        <f>IF(ISERROR(VLOOKUP($A95,'Základní kolo'!$B$7:$M$75,5,FALSE)),"",VLOOKUP($A95,'Základní kolo'!$B$7:$M$75,5,FALSE))</f>
      </c>
      <c r="D95" s="43">
        <f>IF(ISERROR(VLOOKUP($A95,'Základní kolo'!$B$7:$M$75,6,FALSE)),"",VLOOKUP($A95,'Základní kolo'!$B$7:$M$75,6,FALSE))</f>
      </c>
      <c r="E95" s="44">
        <f>IF(ISERROR(VLOOKUP($A95,'Základní kolo'!$B$7:$M$75,7,FALSE)),"",VLOOKUP($A95,'Základní kolo'!$B$7:$M$75,7,FALSE))</f>
      </c>
      <c r="F95" s="43">
        <f>IF(ISERROR(VLOOKUP($A95,'Základní kolo'!$B$7:$M$75,8,FALSE)),"",VLOOKUP($A95,'Základní kolo'!$B$7:$M$75,8,FALSE))</f>
      </c>
      <c r="G95" s="44">
        <f>IF(ISERROR(VLOOKUP($A95,'Základní kolo'!$B$7:$M$75,9,FALSE)),"",VLOOKUP($A95,'Základní kolo'!$B$7:$M$75,9,FALSE))</f>
      </c>
      <c r="H95" s="45">
        <f>IF(ISERROR(VLOOKUP($A95,'Základní kolo'!$B$7:$M$75,10,FALSE)),"",VLOOKUP($A95,'Základní kolo'!$B$7:$M$75,10,FALSE))</f>
      </c>
      <c r="I95" s="45">
        <f>IF(ISERROR(VLOOKUP($A95,'Základní kolo'!$B$7:$M$75,11,FALSE)),"",VLOOKUP($A95,'Základní kolo'!$B$7:$M$75,11,FALSE))</f>
      </c>
      <c r="J95" s="46">
        <f>IF(ISERROR(VLOOKUP($A95,'Základní kolo'!$B$7:$M$75,12,FALSE)),"",VLOOKUP($A95,'Základní kolo'!$B$7:$M$75,12,FALSE))</f>
      </c>
    </row>
    <row r="96" spans="1:10" ht="12.75">
      <c r="A96" s="5">
        <v>90</v>
      </c>
      <c r="B96" s="41">
        <f>IF(ISERROR(VLOOKUP($A96,'Základní kolo'!$B$7:$M$75,4,FALSE)),"",VLOOKUP($A96,'Základní kolo'!$B$7:$M$75,4,FALSE))</f>
      </c>
      <c r="C96" s="42">
        <f>IF(ISERROR(VLOOKUP($A96,'Základní kolo'!$B$7:$M$75,5,FALSE)),"",VLOOKUP($A96,'Základní kolo'!$B$7:$M$75,5,FALSE))</f>
      </c>
      <c r="D96" s="43">
        <f>IF(ISERROR(VLOOKUP($A96,'Základní kolo'!$B$7:$M$75,6,FALSE)),"",VLOOKUP($A96,'Základní kolo'!$B$7:$M$75,6,FALSE))</f>
      </c>
      <c r="E96" s="44">
        <f>IF(ISERROR(VLOOKUP($A96,'Základní kolo'!$B$7:$M$75,7,FALSE)),"",VLOOKUP($A96,'Základní kolo'!$B$7:$M$75,7,FALSE))</f>
      </c>
      <c r="F96" s="43">
        <f>IF(ISERROR(VLOOKUP($A96,'Základní kolo'!$B$7:$M$75,8,FALSE)),"",VLOOKUP($A96,'Základní kolo'!$B$7:$M$75,8,FALSE))</f>
      </c>
      <c r="G96" s="44">
        <f>IF(ISERROR(VLOOKUP($A96,'Základní kolo'!$B$7:$M$75,9,FALSE)),"",VLOOKUP($A96,'Základní kolo'!$B$7:$M$75,9,FALSE))</f>
      </c>
      <c r="H96" s="45">
        <f>IF(ISERROR(VLOOKUP($A96,'Základní kolo'!$B$7:$M$75,10,FALSE)),"",VLOOKUP($A96,'Základní kolo'!$B$7:$M$75,10,FALSE))</f>
      </c>
      <c r="I96" s="45">
        <f>IF(ISERROR(VLOOKUP($A96,'Základní kolo'!$B$7:$M$75,11,FALSE)),"",VLOOKUP($A96,'Základní kolo'!$B$7:$M$75,11,FALSE))</f>
      </c>
      <c r="J96" s="46">
        <f>IF(ISERROR(VLOOKUP($A96,'Základní kolo'!$B$7:$M$75,12,FALSE)),"",VLOOKUP($A96,'Základní kolo'!$B$7:$M$75,12,FALSE))</f>
      </c>
    </row>
    <row r="97" spans="1:10" ht="12.75">
      <c r="A97" s="5">
        <v>91</v>
      </c>
      <c r="B97" s="41">
        <f>IF(ISERROR(VLOOKUP($A97,'Základní kolo'!$B$7:$M$75,4,FALSE)),"",VLOOKUP($A97,'Základní kolo'!$B$7:$M$75,4,FALSE))</f>
      </c>
      <c r="C97" s="42">
        <f>IF(ISERROR(VLOOKUP($A97,'Základní kolo'!$B$7:$M$75,5,FALSE)),"",VLOOKUP($A97,'Základní kolo'!$B$7:$M$75,5,FALSE))</f>
      </c>
      <c r="D97" s="43">
        <f>IF(ISERROR(VLOOKUP($A97,'Základní kolo'!$B$7:$M$75,6,FALSE)),"",VLOOKUP($A97,'Základní kolo'!$B$7:$M$75,6,FALSE))</f>
      </c>
      <c r="E97" s="44">
        <f>IF(ISERROR(VLOOKUP($A97,'Základní kolo'!$B$7:$M$75,7,FALSE)),"",VLOOKUP($A97,'Základní kolo'!$B$7:$M$75,7,FALSE))</f>
      </c>
      <c r="F97" s="43">
        <f>IF(ISERROR(VLOOKUP($A97,'Základní kolo'!$B$7:$M$75,8,FALSE)),"",VLOOKUP($A97,'Základní kolo'!$B$7:$M$75,8,FALSE))</f>
      </c>
      <c r="G97" s="44">
        <f>IF(ISERROR(VLOOKUP($A97,'Základní kolo'!$B$7:$M$75,9,FALSE)),"",VLOOKUP($A97,'Základní kolo'!$B$7:$M$75,9,FALSE))</f>
      </c>
      <c r="H97" s="45">
        <f>IF(ISERROR(VLOOKUP($A97,'Základní kolo'!$B$7:$M$75,10,FALSE)),"",VLOOKUP($A97,'Základní kolo'!$B$7:$M$75,10,FALSE))</f>
      </c>
      <c r="I97" s="45">
        <f>IF(ISERROR(VLOOKUP($A97,'Základní kolo'!$B$7:$M$75,11,FALSE)),"",VLOOKUP($A97,'Základní kolo'!$B$7:$M$75,11,FALSE))</f>
      </c>
      <c r="J97" s="46">
        <f>IF(ISERROR(VLOOKUP($A97,'Základní kolo'!$B$7:$M$75,12,FALSE)),"",VLOOKUP($A97,'Základní kolo'!$B$7:$M$75,12,FALSE))</f>
      </c>
    </row>
    <row r="98" spans="1:10" ht="12.75">
      <c r="A98" s="5">
        <v>92</v>
      </c>
      <c r="B98" s="41">
        <f>IF(ISERROR(VLOOKUP($A98,'Základní kolo'!$B$7:$M$75,4,FALSE)),"",VLOOKUP($A98,'Základní kolo'!$B$7:$M$75,4,FALSE))</f>
      </c>
      <c r="C98" s="42">
        <f>IF(ISERROR(VLOOKUP($A98,'Základní kolo'!$B$7:$M$75,5,FALSE)),"",VLOOKUP($A98,'Základní kolo'!$B$7:$M$75,5,FALSE))</f>
      </c>
      <c r="D98" s="43">
        <f>IF(ISERROR(VLOOKUP($A98,'Základní kolo'!$B$7:$M$75,6,FALSE)),"",VLOOKUP($A98,'Základní kolo'!$B$7:$M$75,6,FALSE))</f>
      </c>
      <c r="E98" s="44">
        <f>IF(ISERROR(VLOOKUP($A98,'Základní kolo'!$B$7:$M$75,7,FALSE)),"",VLOOKUP($A98,'Základní kolo'!$B$7:$M$75,7,FALSE))</f>
      </c>
      <c r="F98" s="43">
        <f>IF(ISERROR(VLOOKUP($A98,'Základní kolo'!$B$7:$M$75,8,FALSE)),"",VLOOKUP($A98,'Základní kolo'!$B$7:$M$75,8,FALSE))</f>
      </c>
      <c r="G98" s="44">
        <f>IF(ISERROR(VLOOKUP($A98,'Základní kolo'!$B$7:$M$75,9,FALSE)),"",VLOOKUP($A98,'Základní kolo'!$B$7:$M$75,9,FALSE))</f>
      </c>
      <c r="H98" s="45">
        <f>IF(ISERROR(VLOOKUP($A98,'Základní kolo'!$B$7:$M$75,10,FALSE)),"",VLOOKUP($A98,'Základní kolo'!$B$7:$M$75,10,FALSE))</f>
      </c>
      <c r="I98" s="45">
        <f>IF(ISERROR(VLOOKUP($A98,'Základní kolo'!$B$7:$M$75,11,FALSE)),"",VLOOKUP($A98,'Základní kolo'!$B$7:$M$75,11,FALSE))</f>
      </c>
      <c r="J98" s="46">
        <f>IF(ISERROR(VLOOKUP($A98,'Základní kolo'!$B$7:$M$75,12,FALSE)),"",VLOOKUP($A98,'Základní kolo'!$B$7:$M$75,12,FALSE))</f>
      </c>
    </row>
    <row r="99" spans="1:10" ht="12.75">
      <c r="A99" s="5">
        <v>93</v>
      </c>
      <c r="B99" s="41">
        <f>IF(ISERROR(VLOOKUP($A99,'Základní kolo'!$B$7:$M$75,4,FALSE)),"",VLOOKUP($A99,'Základní kolo'!$B$7:$M$75,4,FALSE))</f>
      </c>
      <c r="C99" s="42">
        <f>IF(ISERROR(VLOOKUP($A99,'Základní kolo'!$B$7:$M$75,5,FALSE)),"",VLOOKUP($A99,'Základní kolo'!$B$7:$M$75,5,FALSE))</f>
      </c>
      <c r="D99" s="43">
        <f>IF(ISERROR(VLOOKUP($A99,'Základní kolo'!$B$7:$M$75,6,FALSE)),"",VLOOKUP($A99,'Základní kolo'!$B$7:$M$75,6,FALSE))</f>
      </c>
      <c r="E99" s="44">
        <f>IF(ISERROR(VLOOKUP($A99,'Základní kolo'!$B$7:$M$75,7,FALSE)),"",VLOOKUP($A99,'Základní kolo'!$B$7:$M$75,7,FALSE))</f>
      </c>
      <c r="F99" s="43">
        <f>IF(ISERROR(VLOOKUP($A99,'Základní kolo'!$B$7:$M$75,8,FALSE)),"",VLOOKUP($A99,'Základní kolo'!$B$7:$M$75,8,FALSE))</f>
      </c>
      <c r="G99" s="44">
        <f>IF(ISERROR(VLOOKUP($A99,'Základní kolo'!$B$7:$M$75,9,FALSE)),"",VLOOKUP($A99,'Základní kolo'!$B$7:$M$75,9,FALSE))</f>
      </c>
      <c r="H99" s="45">
        <f>IF(ISERROR(VLOOKUP($A99,'Základní kolo'!$B$7:$M$75,10,FALSE)),"",VLOOKUP($A99,'Základní kolo'!$B$7:$M$75,10,FALSE))</f>
      </c>
      <c r="I99" s="45">
        <f>IF(ISERROR(VLOOKUP($A99,'Základní kolo'!$B$7:$M$75,11,FALSE)),"",VLOOKUP($A99,'Základní kolo'!$B$7:$M$75,11,FALSE))</f>
      </c>
      <c r="J99" s="46">
        <f>IF(ISERROR(VLOOKUP($A99,'Základní kolo'!$B$7:$M$75,12,FALSE)),"",VLOOKUP($A99,'Základní kolo'!$B$7:$M$75,12,FALSE))</f>
      </c>
    </row>
    <row r="100" spans="1:10" ht="12.75">
      <c r="A100" s="5">
        <v>94</v>
      </c>
      <c r="B100" s="41">
        <f>IF(ISERROR(VLOOKUP($A100,'Základní kolo'!$B$7:$M$75,4,FALSE)),"",VLOOKUP($A100,'Základní kolo'!$B$7:$M$75,4,FALSE))</f>
      </c>
      <c r="C100" s="42">
        <f>IF(ISERROR(VLOOKUP($A100,'Základní kolo'!$B$7:$M$75,5,FALSE)),"",VLOOKUP($A100,'Základní kolo'!$B$7:$M$75,5,FALSE))</f>
      </c>
      <c r="D100" s="43">
        <f>IF(ISERROR(VLOOKUP($A100,'Základní kolo'!$B$7:$M$75,6,FALSE)),"",VLOOKUP($A100,'Základní kolo'!$B$7:$M$75,6,FALSE))</f>
      </c>
      <c r="E100" s="44">
        <f>IF(ISERROR(VLOOKUP($A100,'Základní kolo'!$B$7:$M$75,7,FALSE)),"",VLOOKUP($A100,'Základní kolo'!$B$7:$M$75,7,FALSE))</f>
      </c>
      <c r="F100" s="43">
        <f>IF(ISERROR(VLOOKUP($A100,'Základní kolo'!$B$7:$M$75,8,FALSE)),"",VLOOKUP($A100,'Základní kolo'!$B$7:$M$75,8,FALSE))</f>
      </c>
      <c r="G100" s="44">
        <f>IF(ISERROR(VLOOKUP($A100,'Základní kolo'!$B$7:$M$75,9,FALSE)),"",VLOOKUP($A100,'Základní kolo'!$B$7:$M$75,9,FALSE))</f>
      </c>
      <c r="H100" s="45">
        <f>IF(ISERROR(VLOOKUP($A100,'Základní kolo'!$B$7:$M$75,10,FALSE)),"",VLOOKUP($A100,'Základní kolo'!$B$7:$M$75,10,FALSE))</f>
      </c>
      <c r="I100" s="45">
        <f>IF(ISERROR(VLOOKUP($A100,'Základní kolo'!$B$7:$M$75,11,FALSE)),"",VLOOKUP($A100,'Základní kolo'!$B$7:$M$75,11,FALSE))</f>
      </c>
      <c r="J100" s="46">
        <f>IF(ISERROR(VLOOKUP($A100,'Základní kolo'!$B$7:$M$75,12,FALSE)),"",VLOOKUP($A100,'Základní kolo'!$B$7:$M$75,12,FALSE))</f>
      </c>
    </row>
    <row r="101" spans="1:10" ht="12.75">
      <c r="A101" s="5">
        <v>95</v>
      </c>
      <c r="B101" s="41">
        <f>IF(ISERROR(VLOOKUP($A101,'Základní kolo'!$B$7:$M$75,4,FALSE)),"",VLOOKUP($A101,'Základní kolo'!$B$7:$M$75,4,FALSE))</f>
      </c>
      <c r="C101" s="42">
        <f>IF(ISERROR(VLOOKUP($A101,'Základní kolo'!$B$7:$M$75,5,FALSE)),"",VLOOKUP($A101,'Základní kolo'!$B$7:$M$75,5,FALSE))</f>
      </c>
      <c r="D101" s="43">
        <f>IF(ISERROR(VLOOKUP($A101,'Základní kolo'!$B$7:$M$75,6,FALSE)),"",VLOOKUP($A101,'Základní kolo'!$B$7:$M$75,6,FALSE))</f>
      </c>
      <c r="E101" s="44">
        <f>IF(ISERROR(VLOOKUP($A101,'Základní kolo'!$B$7:$M$75,7,FALSE)),"",VLOOKUP($A101,'Základní kolo'!$B$7:$M$75,7,FALSE))</f>
      </c>
      <c r="F101" s="43">
        <f>IF(ISERROR(VLOOKUP($A101,'Základní kolo'!$B$7:$M$75,8,FALSE)),"",VLOOKUP($A101,'Základní kolo'!$B$7:$M$75,8,FALSE))</f>
      </c>
      <c r="G101" s="44">
        <f>IF(ISERROR(VLOOKUP($A101,'Základní kolo'!$B$7:$M$75,9,FALSE)),"",VLOOKUP($A101,'Základní kolo'!$B$7:$M$75,9,FALSE))</f>
      </c>
      <c r="H101" s="45">
        <f>IF(ISERROR(VLOOKUP($A101,'Základní kolo'!$B$7:$M$75,10,FALSE)),"",VLOOKUP($A101,'Základní kolo'!$B$7:$M$75,10,FALSE))</f>
      </c>
      <c r="I101" s="45">
        <f>IF(ISERROR(VLOOKUP($A101,'Základní kolo'!$B$7:$M$75,11,FALSE)),"",VLOOKUP($A101,'Základní kolo'!$B$7:$M$75,11,FALSE))</f>
      </c>
      <c r="J101" s="46">
        <f>IF(ISERROR(VLOOKUP($A101,'Základní kolo'!$B$7:$M$75,12,FALSE)),"",VLOOKUP($A101,'Základní kolo'!$B$7:$M$75,12,FALSE))</f>
      </c>
    </row>
    <row r="102" spans="1:10" ht="12.75">
      <c r="A102" s="5">
        <v>96</v>
      </c>
      <c r="B102" s="41">
        <f>IF(ISERROR(VLOOKUP($A102,'Základní kolo'!$B$7:$M$75,4,FALSE)),"",VLOOKUP($A102,'Základní kolo'!$B$7:$M$75,4,FALSE))</f>
      </c>
      <c r="C102" s="42">
        <f>IF(ISERROR(VLOOKUP($A102,'Základní kolo'!$B$7:$M$75,5,FALSE)),"",VLOOKUP($A102,'Základní kolo'!$B$7:$M$75,5,FALSE))</f>
      </c>
      <c r="D102" s="43">
        <f>IF(ISERROR(VLOOKUP($A102,'Základní kolo'!$B$7:$M$75,6,FALSE)),"",VLOOKUP($A102,'Základní kolo'!$B$7:$M$75,6,FALSE))</f>
      </c>
      <c r="E102" s="44">
        <f>IF(ISERROR(VLOOKUP($A102,'Základní kolo'!$B$7:$M$75,7,FALSE)),"",VLOOKUP($A102,'Základní kolo'!$B$7:$M$75,7,FALSE))</f>
      </c>
      <c r="F102" s="43">
        <f>IF(ISERROR(VLOOKUP($A102,'Základní kolo'!$B$7:$M$75,8,FALSE)),"",VLOOKUP($A102,'Základní kolo'!$B$7:$M$75,8,FALSE))</f>
      </c>
      <c r="G102" s="44">
        <f>IF(ISERROR(VLOOKUP($A102,'Základní kolo'!$B$7:$M$75,9,FALSE)),"",VLOOKUP($A102,'Základní kolo'!$B$7:$M$75,9,FALSE))</f>
      </c>
      <c r="H102" s="45">
        <f>IF(ISERROR(VLOOKUP($A102,'Základní kolo'!$B$7:$M$75,10,FALSE)),"",VLOOKUP($A102,'Základní kolo'!$B$7:$M$75,10,FALSE))</f>
      </c>
      <c r="I102" s="45">
        <f>IF(ISERROR(VLOOKUP($A102,'Základní kolo'!$B$7:$M$75,11,FALSE)),"",VLOOKUP($A102,'Základní kolo'!$B$7:$M$75,11,FALSE))</f>
      </c>
      <c r="J102" s="46">
        <f>IF(ISERROR(VLOOKUP($A102,'Základní kolo'!$B$7:$M$75,12,FALSE)),"",VLOOKUP($A102,'Základní kolo'!$B$7:$M$75,12,FALSE))</f>
      </c>
    </row>
    <row r="103" spans="1:10" ht="12.75">
      <c r="A103" s="5">
        <v>97</v>
      </c>
      <c r="B103" s="41">
        <f>IF(ISERROR(VLOOKUP($A103,'Základní kolo'!$B$7:$M$75,4,FALSE)),"",VLOOKUP($A103,'Základní kolo'!$B$7:$M$75,4,FALSE))</f>
      </c>
      <c r="C103" s="42">
        <f>IF(ISERROR(VLOOKUP($A103,'Základní kolo'!$B$7:$M$75,5,FALSE)),"",VLOOKUP($A103,'Základní kolo'!$B$7:$M$75,5,FALSE))</f>
      </c>
      <c r="D103" s="43">
        <f>IF(ISERROR(VLOOKUP($A103,'Základní kolo'!$B$7:$M$75,6,FALSE)),"",VLOOKUP($A103,'Základní kolo'!$B$7:$M$75,6,FALSE))</f>
      </c>
      <c r="E103" s="44">
        <f>IF(ISERROR(VLOOKUP($A103,'Základní kolo'!$B$7:$M$75,7,FALSE)),"",VLOOKUP($A103,'Základní kolo'!$B$7:$M$75,7,FALSE))</f>
      </c>
      <c r="F103" s="43">
        <f>IF(ISERROR(VLOOKUP($A103,'Základní kolo'!$B$7:$M$75,8,FALSE)),"",VLOOKUP($A103,'Základní kolo'!$B$7:$M$75,8,FALSE))</f>
      </c>
      <c r="G103" s="44">
        <f>IF(ISERROR(VLOOKUP($A103,'Základní kolo'!$B$7:$M$75,9,FALSE)),"",VLOOKUP($A103,'Základní kolo'!$B$7:$M$75,9,FALSE))</f>
      </c>
      <c r="H103" s="45">
        <f>IF(ISERROR(VLOOKUP($A103,'Základní kolo'!$B$7:$M$75,10,FALSE)),"",VLOOKUP($A103,'Základní kolo'!$B$7:$M$75,10,FALSE))</f>
      </c>
      <c r="I103" s="45">
        <f>IF(ISERROR(VLOOKUP($A103,'Základní kolo'!$B$7:$M$75,11,FALSE)),"",VLOOKUP($A103,'Základní kolo'!$B$7:$M$75,11,FALSE))</f>
      </c>
      <c r="J103" s="46">
        <f>IF(ISERROR(VLOOKUP($A103,'Základní kolo'!$B$7:$M$75,12,FALSE)),"",VLOOKUP($A103,'Základní kolo'!$B$7:$M$75,12,FALSE))</f>
      </c>
    </row>
    <row r="104" spans="1:10" ht="12.75">
      <c r="A104" s="5">
        <v>98</v>
      </c>
      <c r="B104" s="41">
        <f>IF(ISERROR(VLOOKUP($A104,'Základní kolo'!$B$7:$M$75,4,FALSE)),"",VLOOKUP($A104,'Základní kolo'!$B$7:$M$75,4,FALSE))</f>
      </c>
      <c r="C104" s="42">
        <f>IF(ISERROR(VLOOKUP($A104,'Základní kolo'!$B$7:$M$75,5,FALSE)),"",VLOOKUP($A104,'Základní kolo'!$B$7:$M$75,5,FALSE))</f>
      </c>
      <c r="D104" s="43">
        <f>IF(ISERROR(VLOOKUP($A104,'Základní kolo'!$B$7:$M$75,6,FALSE)),"",VLOOKUP($A104,'Základní kolo'!$B$7:$M$75,6,FALSE))</f>
      </c>
      <c r="E104" s="44">
        <f>IF(ISERROR(VLOOKUP($A104,'Základní kolo'!$B$7:$M$75,7,FALSE)),"",VLOOKUP($A104,'Základní kolo'!$B$7:$M$75,7,FALSE))</f>
      </c>
      <c r="F104" s="43">
        <f>IF(ISERROR(VLOOKUP($A104,'Základní kolo'!$B$7:$M$75,8,FALSE)),"",VLOOKUP($A104,'Základní kolo'!$B$7:$M$75,8,FALSE))</f>
      </c>
      <c r="G104" s="44">
        <f>IF(ISERROR(VLOOKUP($A104,'Základní kolo'!$B$7:$M$75,9,FALSE)),"",VLOOKUP($A104,'Základní kolo'!$B$7:$M$75,9,FALSE))</f>
      </c>
      <c r="H104" s="45">
        <f>IF(ISERROR(VLOOKUP($A104,'Základní kolo'!$B$7:$M$75,10,FALSE)),"",VLOOKUP($A104,'Základní kolo'!$B$7:$M$75,10,FALSE))</f>
      </c>
      <c r="I104" s="45">
        <f>IF(ISERROR(VLOOKUP($A104,'Základní kolo'!$B$7:$M$75,11,FALSE)),"",VLOOKUP($A104,'Základní kolo'!$B$7:$M$75,11,FALSE))</f>
      </c>
      <c r="J104" s="46">
        <f>IF(ISERROR(VLOOKUP($A104,'Základní kolo'!$B$7:$M$75,12,FALSE)),"",VLOOKUP($A104,'Základní kolo'!$B$7:$M$75,12,FALSE))</f>
      </c>
    </row>
    <row r="105" spans="1:10" ht="12.75">
      <c r="A105" s="5">
        <v>99</v>
      </c>
      <c r="B105" s="41">
        <f>IF(ISERROR(VLOOKUP($A105,'Základní kolo'!$B$7:$M$75,4,FALSE)),"",VLOOKUP($A105,'Základní kolo'!$B$7:$M$75,4,FALSE))</f>
      </c>
      <c r="C105" s="42">
        <f>IF(ISERROR(VLOOKUP($A105,'Základní kolo'!$B$7:$M$75,5,FALSE)),"",VLOOKUP($A105,'Základní kolo'!$B$7:$M$75,5,FALSE))</f>
      </c>
      <c r="D105" s="43">
        <f>IF(ISERROR(VLOOKUP($A105,'Základní kolo'!$B$7:$M$75,6,FALSE)),"",VLOOKUP($A105,'Základní kolo'!$B$7:$M$75,6,FALSE))</f>
      </c>
      <c r="E105" s="44">
        <f>IF(ISERROR(VLOOKUP($A105,'Základní kolo'!$B$7:$M$75,7,FALSE)),"",VLOOKUP($A105,'Základní kolo'!$B$7:$M$75,7,FALSE))</f>
      </c>
      <c r="F105" s="43">
        <f>IF(ISERROR(VLOOKUP($A105,'Základní kolo'!$B$7:$M$75,8,FALSE)),"",VLOOKUP($A105,'Základní kolo'!$B$7:$M$75,8,FALSE))</f>
      </c>
      <c r="G105" s="44">
        <f>IF(ISERROR(VLOOKUP($A105,'Základní kolo'!$B$7:$M$75,9,FALSE)),"",VLOOKUP($A105,'Základní kolo'!$B$7:$M$75,9,FALSE))</f>
      </c>
      <c r="H105" s="45">
        <f>IF(ISERROR(VLOOKUP($A105,'Základní kolo'!$B$7:$M$75,10,FALSE)),"",VLOOKUP($A105,'Základní kolo'!$B$7:$M$75,10,FALSE))</f>
      </c>
      <c r="I105" s="45">
        <f>IF(ISERROR(VLOOKUP($A105,'Základní kolo'!$B$7:$M$75,11,FALSE)),"",VLOOKUP($A105,'Základní kolo'!$B$7:$M$75,11,FALSE))</f>
      </c>
      <c r="J105" s="46">
        <f>IF(ISERROR(VLOOKUP($A105,'Základní kolo'!$B$7:$M$75,12,FALSE)),"",VLOOKUP($A105,'Základní kolo'!$B$7:$M$75,12,FALSE))</f>
      </c>
    </row>
    <row r="106" spans="1:10" ht="13.5" thickBot="1">
      <c r="A106" s="5">
        <v>100</v>
      </c>
      <c r="B106" s="33">
        <f>IF(ISERROR(VLOOKUP($A106,'Základní kolo'!$B$7:$M$75,4,FALSE)),"",VLOOKUP($A106,'Základní kolo'!$B$7:$M$75,4,FALSE))</f>
      </c>
      <c r="C106" s="34">
        <f>IF(ISERROR(VLOOKUP($A106,'Základní kolo'!$B$7:$M$75,5,FALSE)),"",VLOOKUP($A106,'Základní kolo'!$B$7:$M$75,5,FALSE))</f>
      </c>
      <c r="D106" s="35">
        <f>IF(ISERROR(VLOOKUP($A106,'Základní kolo'!$B$7:$M$75,6,FALSE)),"",VLOOKUP($A106,'Základní kolo'!$B$7:$M$75,6,FALSE))</f>
      </c>
      <c r="E106" s="36">
        <f>IF(ISERROR(VLOOKUP($A106,'Základní kolo'!$B$7:$M$75,7,FALSE)),"",VLOOKUP($A106,'Základní kolo'!$B$7:$M$75,7,FALSE))</f>
      </c>
      <c r="F106" s="35">
        <f>IF(ISERROR(VLOOKUP($A106,'Základní kolo'!$B$7:$M$75,8,FALSE)),"",VLOOKUP($A106,'Základní kolo'!$B$7:$M$75,8,FALSE))</f>
      </c>
      <c r="G106" s="36">
        <f>IF(ISERROR(VLOOKUP($A106,'Základní kolo'!$B$7:$M$75,9,FALSE)),"",VLOOKUP($A106,'Základní kolo'!$B$7:$M$75,9,FALSE))</f>
      </c>
      <c r="H106" s="38">
        <f>IF(ISERROR(VLOOKUP($A106,'Základní kolo'!$B$7:$M$75,10,FALSE)),"",VLOOKUP($A106,'Základní kolo'!$B$7:$M$75,10,FALSE))</f>
      </c>
      <c r="I106" s="38">
        <f>IF(ISERROR(VLOOKUP($A106,'Základní kolo'!$B$7:$M$75,11,FALSE)),"",VLOOKUP($A106,'Základní kolo'!$B$7:$M$75,11,FALSE))</f>
      </c>
      <c r="J106" s="39">
        <f>IF(ISERROR(VLOOKUP($A106,'Základní kolo'!$B$7:$M$75,12,FALSE)),"",VLOOKUP($A106,'Základní kolo'!$B$7:$M$75,12,FALSE))</f>
      </c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B13">
      <selection activeCell="B1" sqref="B1:J1"/>
    </sheetView>
  </sheetViews>
  <sheetFormatPr defaultColWidth="9.140625" defaultRowHeight="12.75"/>
  <cols>
    <col min="1" max="1" width="9.140625" style="1" hidden="1" customWidth="1"/>
    <col min="2" max="2" width="6.7109375" style="1" customWidth="1"/>
    <col min="3" max="3" width="6.8515625" style="4" customWidth="1"/>
    <col min="4" max="4" width="9.28125" style="1" customWidth="1"/>
    <col min="5" max="5" width="16.28125" style="1" bestFit="1" customWidth="1"/>
    <col min="6" max="6" width="5.00390625" style="1" bestFit="1" customWidth="1"/>
    <col min="7" max="7" width="15.421875" style="1" bestFit="1" customWidth="1"/>
    <col min="8" max="8" width="9.57421875" style="1" customWidth="1"/>
    <col min="9" max="9" width="8.57421875" style="1" customWidth="1"/>
    <col min="10" max="10" width="9.7109375" style="1" customWidth="1"/>
    <col min="11" max="16384" width="9.140625" style="1" customWidth="1"/>
  </cols>
  <sheetData>
    <row r="1" spans="2:10" ht="24">
      <c r="B1" s="145" t="s">
        <v>2</v>
      </c>
      <c r="C1" s="145"/>
      <c r="D1" s="145"/>
      <c r="E1" s="145"/>
      <c r="F1" s="145"/>
      <c r="G1" s="145"/>
      <c r="H1" s="145"/>
      <c r="I1" s="145"/>
      <c r="J1" s="145"/>
    </row>
    <row r="2" spans="2:10" ht="22.5">
      <c r="B2" s="146" t="str">
        <f>'Základní kolo'!E2</f>
        <v>Český pohár 2021 - Pražský pohár</v>
      </c>
      <c r="C2" s="146"/>
      <c r="D2" s="146"/>
      <c r="E2" s="146"/>
      <c r="F2" s="146"/>
      <c r="G2" s="146"/>
      <c r="H2" s="146"/>
      <c r="I2" s="146"/>
      <c r="J2" s="146"/>
    </row>
    <row r="3" spans="2:10" ht="22.5">
      <c r="B3" s="146" t="str">
        <f>'Základní kolo'!E3</f>
        <v>17. 7. 2021 - Praha - Stromovka</v>
      </c>
      <c r="C3" s="146"/>
      <c r="D3" s="146"/>
      <c r="E3" s="146"/>
      <c r="F3" s="146"/>
      <c r="G3" s="146"/>
      <c r="H3" s="146"/>
      <c r="I3" s="146"/>
      <c r="J3" s="146"/>
    </row>
    <row r="4" spans="2:10" s="5" customFormat="1" ht="16.5" customHeight="1" thickBot="1">
      <c r="B4" s="6"/>
      <c r="C4" s="7"/>
      <c r="E4" s="8"/>
      <c r="G4" s="6"/>
      <c r="H4" s="6"/>
      <c r="I4" s="6"/>
      <c r="J4" s="6"/>
    </row>
    <row r="5" spans="2:10" s="5" customFormat="1" ht="13.5" thickBot="1">
      <c r="B5" s="11"/>
      <c r="C5" s="12"/>
      <c r="E5" s="21" t="s">
        <v>33</v>
      </c>
      <c r="F5" s="10"/>
      <c r="G5" s="11"/>
      <c r="H5" s="147"/>
      <c r="I5" s="147"/>
      <c r="J5" s="11"/>
    </row>
    <row r="6" spans="2:10" s="5" customFormat="1" ht="13.5" thickBot="1">
      <c r="B6" s="21" t="s">
        <v>3</v>
      </c>
      <c r="C6" s="23" t="s">
        <v>4</v>
      </c>
      <c r="D6" s="24" t="s">
        <v>9</v>
      </c>
      <c r="E6" s="21" t="s">
        <v>1</v>
      </c>
      <c r="F6" s="24" t="s">
        <v>0</v>
      </c>
      <c r="G6" s="21" t="s">
        <v>5</v>
      </c>
      <c r="H6" s="21" t="s">
        <v>6</v>
      </c>
      <c r="I6" s="21" t="s">
        <v>7</v>
      </c>
      <c r="J6" s="21" t="s">
        <v>8</v>
      </c>
    </row>
    <row r="7" spans="1:10" s="5" customFormat="1" ht="12.75">
      <c r="A7" s="5">
        <v>1</v>
      </c>
      <c r="B7" s="25">
        <f>IF(ISERROR(VLOOKUP($A7,'Základní kolo'!$A$7:$M$75,5,FALSE)),"",VLOOKUP($A7,'Základní kolo'!$A$7:$M$75,5,FALSE))</f>
        <v>1</v>
      </c>
      <c r="C7" s="26">
        <f>IF(ISERROR(VLOOKUP($A7,'Základní kolo'!$A$7:$M$75,6,FALSE)),"",VLOOKUP($A7,'Základní kolo'!$A$7:$M$75,6,FALSE))</f>
        <v>60</v>
      </c>
      <c r="D7" s="27">
        <f>IF(ISERROR(VLOOKUP($A7,'Základní kolo'!$A$7:$M$75,7,FALSE)),"",VLOOKUP($A7,'Základní kolo'!$A$7:$M$75,7,FALSE))</f>
        <v>60712</v>
      </c>
      <c r="E7" s="28" t="str">
        <f>IF(ISERROR(VLOOKUP($A7,'Základní kolo'!$A$7:$M$75,8,FALSE)),"",VLOOKUP($A7,'Základní kolo'!$A$7:$M$75,8,FALSE))</f>
        <v>Hájková Šárka</v>
      </c>
      <c r="F7" s="27">
        <f>IF(ISERROR(VLOOKUP($A7,'Základní kolo'!$A$7:$M$75,9,FALSE)),"",VLOOKUP($A7,'Základní kolo'!$A$7:$M$75,9,FALSE))</f>
        <v>2004</v>
      </c>
      <c r="G7" s="28" t="str">
        <f>IF(ISERROR(VLOOKUP($A7,'Základní kolo'!$A$7:$M$75,10,FALSE)),"",VLOOKUP($A7,'Základní kolo'!$A$7:$M$75,10,FALSE))</f>
        <v>Úněšov</v>
      </c>
      <c r="H7" s="30">
        <f>IF(ISERROR(VLOOKUP($A7,'Základní kolo'!$A$7:$M$75,11,FALSE)),"",VLOOKUP($A7,'Základní kolo'!$A$7:$M$75,11,FALSE))</f>
        <v>17.74</v>
      </c>
      <c r="I7" s="30">
        <f>IF(ISERROR(VLOOKUP($A7,'Základní kolo'!$A$7:$M$75,12,FALSE)),"",VLOOKUP($A7,'Základní kolo'!$A$7:$M$75,12,FALSE))</f>
        <v>17.37</v>
      </c>
      <c r="J7" s="31">
        <f>IF(ISERROR(VLOOKUP($A7,'Základní kolo'!$A$7:$M$75,13,FALSE)),"",VLOOKUP($A7,'Základní kolo'!$A$7:$M$75,13,FALSE))</f>
        <v>17.37</v>
      </c>
    </row>
    <row r="8" spans="1:10" s="5" customFormat="1" ht="12.75">
      <c r="A8" s="5">
        <v>2</v>
      </c>
      <c r="B8" s="41">
        <f>IF(ISERROR(VLOOKUP($A8,'Základní kolo'!$A$7:$M$75,5,FALSE)),"",VLOOKUP($A8,'Základní kolo'!$A$7:$M$75,5,FALSE))</f>
        <v>2</v>
      </c>
      <c r="C8" s="42">
        <f>IF(ISERROR(VLOOKUP($A8,'Základní kolo'!$A$7:$M$75,6,FALSE)),"",VLOOKUP($A8,'Základní kolo'!$A$7:$M$75,6,FALSE))</f>
        <v>40</v>
      </c>
      <c r="D8" s="43">
        <f>IF(ISERROR(VLOOKUP($A8,'Základní kolo'!$A$7:$M$75,7,FALSE)),"",VLOOKUP($A8,'Základní kolo'!$A$7:$M$75,7,FALSE))</f>
        <v>63272</v>
      </c>
      <c r="E8" s="44" t="str">
        <f>IF(ISERROR(VLOOKUP($A8,'Základní kolo'!$A$7:$M$75,8,FALSE)),"",VLOOKUP($A8,'Základní kolo'!$A$7:$M$75,8,FALSE))</f>
        <v>Ledvinová Lucie</v>
      </c>
      <c r="F8" s="43">
        <f>IF(ISERROR(VLOOKUP($A8,'Základní kolo'!$A$7:$M$75,9,FALSE)),"",VLOOKUP($A8,'Základní kolo'!$A$7:$M$75,9,FALSE))</f>
        <v>2003</v>
      </c>
      <c r="G8" s="44" t="str">
        <f>IF(ISERROR(VLOOKUP($A8,'Základní kolo'!$A$7:$M$75,10,FALSE)),"",VLOOKUP($A8,'Základní kolo'!$A$7:$M$75,10,FALSE))</f>
        <v>Úněšov</v>
      </c>
      <c r="H8" s="45">
        <f>IF(ISERROR(VLOOKUP($A8,'Základní kolo'!$A$7:$M$75,11,FALSE)),"",VLOOKUP($A8,'Základní kolo'!$A$7:$M$75,11,FALSE))</f>
        <v>17.47</v>
      </c>
      <c r="I8" s="45">
        <f>IF(ISERROR(VLOOKUP($A8,'Základní kolo'!$A$7:$M$75,12,FALSE)),"",VLOOKUP($A8,'Základní kolo'!$A$7:$M$75,12,FALSE))</f>
        <v>18.27</v>
      </c>
      <c r="J8" s="46">
        <f>IF(ISERROR(VLOOKUP($A8,'Základní kolo'!$A$7:$M$75,13,FALSE)),"",VLOOKUP($A8,'Základní kolo'!$A$7:$M$75,13,FALSE))</f>
        <v>17.47</v>
      </c>
    </row>
    <row r="9" spans="1:10" s="5" customFormat="1" ht="12.75">
      <c r="A9" s="5">
        <v>3</v>
      </c>
      <c r="B9" s="41">
        <f>IF(ISERROR(VLOOKUP($A9,'Základní kolo'!$A$7:$M$75,5,FALSE)),"",VLOOKUP($A9,'Základní kolo'!$A$7:$M$75,5,FALSE))</f>
        <v>3</v>
      </c>
      <c r="C9" s="42">
        <f>IF(ISERROR(VLOOKUP($A9,'Základní kolo'!$A$7:$M$75,6,FALSE)),"",VLOOKUP($A9,'Základní kolo'!$A$7:$M$75,6,FALSE))</f>
        <v>56</v>
      </c>
      <c r="D9" s="43">
        <f>IF(ISERROR(VLOOKUP($A9,'Základní kolo'!$A$7:$M$75,7,FALSE)),"",VLOOKUP($A9,'Základní kolo'!$A$7:$M$75,7,FALSE))</f>
        <v>53672</v>
      </c>
      <c r="E9" s="44" t="str">
        <f>IF(ISERROR(VLOOKUP($A9,'Základní kolo'!$A$7:$M$75,8,FALSE)),"",VLOOKUP($A9,'Základní kolo'!$A$7:$M$75,8,FALSE))</f>
        <v>Rašková Nikola</v>
      </c>
      <c r="F9" s="43">
        <f>IF(ISERROR(VLOOKUP($A9,'Základní kolo'!$A$7:$M$75,9,FALSE)),"",VLOOKUP($A9,'Základní kolo'!$A$7:$M$75,9,FALSE))</f>
        <v>2004</v>
      </c>
      <c r="G9" s="44" t="str">
        <f>IF(ISERROR(VLOOKUP($A9,'Základní kolo'!$A$7:$M$75,10,FALSE)),"",VLOOKUP($A9,'Základní kolo'!$A$7:$M$75,10,FALSE))</f>
        <v>Nepomuk</v>
      </c>
      <c r="H9" s="45">
        <f>IF(ISERROR(VLOOKUP($A9,'Základní kolo'!$A$7:$M$75,11,FALSE)),"",VLOOKUP($A9,'Základní kolo'!$A$7:$M$75,11,FALSE))</f>
        <v>17.53</v>
      </c>
      <c r="I9" s="45" t="str">
        <f>IF(ISERROR(VLOOKUP($A9,'Základní kolo'!$A$7:$M$75,12,FALSE)),"",VLOOKUP($A9,'Základní kolo'!$A$7:$M$75,12,FALSE))</f>
        <v>NP</v>
      </c>
      <c r="J9" s="46">
        <f>IF(ISERROR(VLOOKUP($A9,'Základní kolo'!$A$7:$M$75,13,FALSE)),"",VLOOKUP($A9,'Základní kolo'!$A$7:$M$75,13,FALSE))</f>
        <v>17.53</v>
      </c>
    </row>
    <row r="10" spans="1:10" s="5" customFormat="1" ht="12.75">
      <c r="A10" s="5">
        <v>4</v>
      </c>
      <c r="B10" s="41">
        <f>IF(ISERROR(VLOOKUP($A10,'Základní kolo'!$A$7:$M$75,5,FALSE)),"",VLOOKUP($A10,'Základní kolo'!$A$7:$M$75,5,FALSE))</f>
        <v>4</v>
      </c>
      <c r="C10" s="42">
        <f>IF(ISERROR(VLOOKUP($A10,'Základní kolo'!$A$7:$M$75,6,FALSE)),"",VLOOKUP($A10,'Základní kolo'!$A$7:$M$75,6,FALSE))</f>
        <v>44</v>
      </c>
      <c r="D10" s="43">
        <f>IF(ISERROR(VLOOKUP($A10,'Základní kolo'!$A$7:$M$75,7,FALSE)),"",VLOOKUP($A10,'Základní kolo'!$A$7:$M$75,7,FALSE))</f>
        <v>40372</v>
      </c>
      <c r="E10" s="44" t="str">
        <f>IF(ISERROR(VLOOKUP($A10,'Základní kolo'!$A$7:$M$75,8,FALSE)),"",VLOOKUP($A10,'Základní kolo'!$A$7:$M$75,8,FALSE))</f>
        <v>Ondráčková Julie</v>
      </c>
      <c r="F10" s="43">
        <f>IF(ISERROR(VLOOKUP($A10,'Základní kolo'!$A$7:$M$75,9,FALSE)),"",VLOOKUP($A10,'Základní kolo'!$A$7:$M$75,9,FALSE))</f>
        <v>2004</v>
      </c>
      <c r="G10" s="44" t="str">
        <f>IF(ISERROR(VLOOKUP($A10,'Základní kolo'!$A$7:$M$75,10,FALSE)),"",VLOOKUP($A10,'Základní kolo'!$A$7:$M$75,10,FALSE))</f>
        <v>Ostrava-Nová Ves</v>
      </c>
      <c r="H10" s="45">
        <f>IF(ISERROR(VLOOKUP($A10,'Základní kolo'!$A$7:$M$75,11,FALSE)),"",VLOOKUP($A10,'Základní kolo'!$A$7:$M$75,11,FALSE))</f>
        <v>17.84</v>
      </c>
      <c r="I10" s="45">
        <f>IF(ISERROR(VLOOKUP($A10,'Základní kolo'!$A$7:$M$75,12,FALSE)),"",VLOOKUP($A10,'Základní kolo'!$A$7:$M$75,12,FALSE))</f>
        <v>23.29</v>
      </c>
      <c r="J10" s="46">
        <f>IF(ISERROR(VLOOKUP($A10,'Základní kolo'!$A$7:$M$75,13,FALSE)),"",VLOOKUP($A10,'Základní kolo'!$A$7:$M$75,13,FALSE))</f>
        <v>17.84</v>
      </c>
    </row>
    <row r="11" spans="1:10" s="5" customFormat="1" ht="12.75">
      <c r="A11" s="5">
        <v>5</v>
      </c>
      <c r="B11" s="41">
        <f>IF(ISERROR(VLOOKUP($A11,'Základní kolo'!$A$7:$M$75,5,FALSE)),"",VLOOKUP($A11,'Základní kolo'!$A$7:$M$75,5,FALSE))</f>
        <v>5</v>
      </c>
      <c r="C11" s="42">
        <f>IF(ISERROR(VLOOKUP($A11,'Základní kolo'!$A$7:$M$75,6,FALSE)),"",VLOOKUP($A11,'Základní kolo'!$A$7:$M$75,6,FALSE))</f>
        <v>36</v>
      </c>
      <c r="D11" s="43">
        <f>IF(ISERROR(VLOOKUP($A11,'Základní kolo'!$A$7:$M$75,7,FALSE)),"",VLOOKUP($A11,'Základní kolo'!$A$7:$M$75,7,FALSE))</f>
        <v>20652</v>
      </c>
      <c r="E11" s="44" t="str">
        <f>IF(ISERROR(VLOOKUP($A11,'Základní kolo'!$A$7:$M$75,8,FALSE)),"",VLOOKUP($A11,'Základní kolo'!$A$7:$M$75,8,FALSE))</f>
        <v>Vaculíková Johanka</v>
      </c>
      <c r="F11" s="43">
        <f>IF(ISERROR(VLOOKUP($A11,'Základní kolo'!$A$7:$M$75,9,FALSE)),"",VLOOKUP($A11,'Základní kolo'!$A$7:$M$75,9,FALSE))</f>
        <v>2004</v>
      </c>
      <c r="G11" s="44" t="str">
        <f>IF(ISERROR(VLOOKUP($A11,'Základní kolo'!$A$7:$M$75,10,FALSE)),"",VLOOKUP($A11,'Základní kolo'!$A$7:$M$75,10,FALSE))</f>
        <v>Tuhaň</v>
      </c>
      <c r="H11" s="45">
        <f>IF(ISERROR(VLOOKUP($A11,'Základní kolo'!$A$7:$M$75,11,FALSE)),"",VLOOKUP($A11,'Základní kolo'!$A$7:$M$75,11,FALSE))</f>
        <v>17.88</v>
      </c>
      <c r="I11" s="45" t="str">
        <f>IF(ISERROR(VLOOKUP($A11,'Základní kolo'!$A$7:$M$75,12,FALSE)),"",VLOOKUP($A11,'Základní kolo'!$A$7:$M$75,12,FALSE))</f>
        <v>NP</v>
      </c>
      <c r="J11" s="46">
        <f>IF(ISERROR(VLOOKUP($A11,'Základní kolo'!$A$7:$M$75,13,FALSE)),"",VLOOKUP($A11,'Základní kolo'!$A$7:$M$75,13,FALSE))</f>
        <v>17.88</v>
      </c>
    </row>
    <row r="12" spans="1:10" s="5" customFormat="1" ht="12.75">
      <c r="A12" s="5">
        <v>6</v>
      </c>
      <c r="B12" s="41">
        <f>IF(ISERROR(VLOOKUP($A12,'Základní kolo'!$A$7:$M$75,5,FALSE)),"",VLOOKUP($A12,'Základní kolo'!$A$7:$M$75,5,FALSE))</f>
        <v>6</v>
      </c>
      <c r="C12" s="42">
        <f>IF(ISERROR(VLOOKUP($A12,'Základní kolo'!$A$7:$M$75,6,FALSE)),"",VLOOKUP($A12,'Základní kolo'!$A$7:$M$75,6,FALSE))</f>
        <v>63</v>
      </c>
      <c r="D12" s="43">
        <f>IF(ISERROR(VLOOKUP($A12,'Základní kolo'!$A$7:$M$75,7,FALSE)),"",VLOOKUP($A12,'Základní kolo'!$A$7:$M$75,7,FALSE))</f>
        <v>31082</v>
      </c>
      <c r="E12" s="44" t="str">
        <f>IF(ISERROR(VLOOKUP($A12,'Základní kolo'!$A$7:$M$75,8,FALSE)),"",VLOOKUP($A12,'Základní kolo'!$A$7:$M$75,8,FALSE))</f>
        <v>Kotulková Hana</v>
      </c>
      <c r="F12" s="43">
        <f>IF(ISERROR(VLOOKUP($A12,'Základní kolo'!$A$7:$M$75,9,FALSE)),"",VLOOKUP($A12,'Základní kolo'!$A$7:$M$75,9,FALSE))</f>
        <v>2003</v>
      </c>
      <c r="G12" s="44" t="str">
        <f>IF(ISERROR(VLOOKUP($A12,'Základní kolo'!$A$7:$M$75,10,FALSE)),"",VLOOKUP($A12,'Základní kolo'!$A$7:$M$75,10,FALSE))</f>
        <v>Hutisko-Solanec</v>
      </c>
      <c r="H12" s="45">
        <f>IF(ISERROR(VLOOKUP($A12,'Základní kolo'!$A$7:$M$75,11,FALSE)),"",VLOOKUP($A12,'Základní kolo'!$A$7:$M$75,11,FALSE))</f>
        <v>18.06</v>
      </c>
      <c r="I12" s="45" t="str">
        <f>IF(ISERROR(VLOOKUP($A12,'Základní kolo'!$A$7:$M$75,12,FALSE)),"",VLOOKUP($A12,'Základní kolo'!$A$7:$M$75,12,FALSE))</f>
        <v>NP</v>
      </c>
      <c r="J12" s="46">
        <f>IF(ISERROR(VLOOKUP($A12,'Základní kolo'!$A$7:$M$75,13,FALSE)),"",VLOOKUP($A12,'Základní kolo'!$A$7:$M$75,13,FALSE))</f>
        <v>18.06</v>
      </c>
    </row>
    <row r="13" spans="1:10" s="5" customFormat="1" ht="12.75">
      <c r="A13" s="5">
        <v>7</v>
      </c>
      <c r="B13" s="41">
        <f>IF(ISERROR(VLOOKUP($A13,'Základní kolo'!$A$7:$M$75,5,FALSE)),"",VLOOKUP($A13,'Základní kolo'!$A$7:$M$75,5,FALSE))</f>
        <v>7</v>
      </c>
      <c r="C13" s="42">
        <f>IF(ISERROR(VLOOKUP($A13,'Základní kolo'!$A$7:$M$75,6,FALSE)),"",VLOOKUP($A13,'Základní kolo'!$A$7:$M$75,6,FALSE))</f>
        <v>51</v>
      </c>
      <c r="D13" s="43">
        <f>IF(ISERROR(VLOOKUP($A13,'Základní kolo'!$A$7:$M$75,7,FALSE)),"",VLOOKUP($A13,'Základní kolo'!$A$7:$M$75,7,FALSE))</f>
        <v>30522</v>
      </c>
      <c r="E13" s="44" t="str">
        <f>IF(ISERROR(VLOOKUP($A13,'Základní kolo'!$A$7:$M$75,8,FALSE)),"",VLOOKUP($A13,'Základní kolo'!$A$7:$M$75,8,FALSE))</f>
        <v>Škalová Kateřina</v>
      </c>
      <c r="F13" s="43">
        <f>IF(ISERROR(VLOOKUP($A13,'Základní kolo'!$A$7:$M$75,9,FALSE)),"",VLOOKUP($A13,'Základní kolo'!$A$7:$M$75,9,FALSE))</f>
        <v>2003</v>
      </c>
      <c r="G13" s="44" t="str">
        <f>IF(ISERROR(VLOOKUP($A13,'Základní kolo'!$A$7:$M$75,10,FALSE)),"",VLOOKUP($A13,'Základní kolo'!$A$7:$M$75,10,FALSE))</f>
        <v>Želčany</v>
      </c>
      <c r="H13" s="45">
        <f>IF(ISERROR(VLOOKUP($A13,'Základní kolo'!$A$7:$M$75,11,FALSE)),"",VLOOKUP($A13,'Základní kolo'!$A$7:$M$75,11,FALSE))</f>
        <v>18.09</v>
      </c>
      <c r="I13" s="45">
        <f>IF(ISERROR(VLOOKUP($A13,'Základní kolo'!$A$7:$M$75,12,FALSE)),"",VLOOKUP($A13,'Základní kolo'!$A$7:$M$75,12,FALSE))</f>
        <v>21.71</v>
      </c>
      <c r="J13" s="46">
        <f>IF(ISERROR(VLOOKUP($A13,'Základní kolo'!$A$7:$M$75,13,FALSE)),"",VLOOKUP($A13,'Základní kolo'!$A$7:$M$75,13,FALSE))</f>
        <v>18.09</v>
      </c>
    </row>
    <row r="14" spans="1:10" s="5" customFormat="1" ht="12.75">
      <c r="A14" s="5">
        <v>8</v>
      </c>
      <c r="B14" s="41">
        <f>IF(ISERROR(VLOOKUP($A14,'Základní kolo'!$A$7:$M$75,5,FALSE)),"",VLOOKUP($A14,'Základní kolo'!$A$7:$M$75,5,FALSE))</f>
        <v>8</v>
      </c>
      <c r="C14" s="42">
        <f>IF(ISERROR(VLOOKUP($A14,'Základní kolo'!$A$7:$M$75,6,FALSE)),"",VLOOKUP($A14,'Základní kolo'!$A$7:$M$75,6,FALSE))</f>
        <v>22</v>
      </c>
      <c r="D14" s="43">
        <f>IF(ISERROR(VLOOKUP($A14,'Základní kolo'!$A$7:$M$75,7,FALSE)),"",VLOOKUP($A14,'Základní kolo'!$A$7:$M$75,7,FALSE))</f>
        <v>19942</v>
      </c>
      <c r="E14" s="44" t="str">
        <f>IF(ISERROR(VLOOKUP($A14,'Základní kolo'!$A$7:$M$75,8,FALSE)),"",VLOOKUP($A14,'Základní kolo'!$A$7:$M$75,8,FALSE))</f>
        <v>Mašková Kateřina</v>
      </c>
      <c r="F14" s="43">
        <f>IF(ISERROR(VLOOKUP($A14,'Základní kolo'!$A$7:$M$75,9,FALSE)),"",VLOOKUP($A14,'Základní kolo'!$A$7:$M$75,9,FALSE))</f>
        <v>2003</v>
      </c>
      <c r="G14" s="44" t="str">
        <f>IF(ISERROR(VLOOKUP($A14,'Základní kolo'!$A$7:$M$75,10,FALSE)),"",VLOOKUP($A14,'Základní kolo'!$A$7:$M$75,10,FALSE))</f>
        <v>Ruda</v>
      </c>
      <c r="H14" s="45">
        <f>IF(ISERROR(VLOOKUP($A14,'Základní kolo'!$A$7:$M$75,11,FALSE)),"",VLOOKUP($A14,'Základní kolo'!$A$7:$M$75,11,FALSE))</f>
        <v>18.11</v>
      </c>
      <c r="I14" s="45">
        <f>IF(ISERROR(VLOOKUP($A14,'Základní kolo'!$A$7:$M$75,12,FALSE)),"",VLOOKUP($A14,'Základní kolo'!$A$7:$M$75,12,FALSE))</f>
        <v>18.21</v>
      </c>
      <c r="J14" s="46">
        <f>IF(ISERROR(VLOOKUP($A14,'Základní kolo'!$A$7:$M$75,13,FALSE)),"",VLOOKUP($A14,'Základní kolo'!$A$7:$M$75,13,FALSE))</f>
        <v>18.11</v>
      </c>
    </row>
    <row r="15" spans="1:10" s="5" customFormat="1" ht="12.75">
      <c r="A15" s="5">
        <v>9</v>
      </c>
      <c r="B15" s="41">
        <f>IF(ISERROR(VLOOKUP($A15,'Základní kolo'!$A$7:$M$75,5,FALSE)),"",VLOOKUP($A15,'Základní kolo'!$A$7:$M$75,5,FALSE))</f>
        <v>9</v>
      </c>
      <c r="C15" s="42">
        <f>IF(ISERROR(VLOOKUP($A15,'Základní kolo'!$A$7:$M$75,6,FALSE)),"",VLOOKUP($A15,'Základní kolo'!$A$7:$M$75,6,FALSE))</f>
        <v>50</v>
      </c>
      <c r="D15" s="43">
        <f>IF(ISERROR(VLOOKUP($A15,'Základní kolo'!$A$7:$M$75,7,FALSE)),"",VLOOKUP($A15,'Základní kolo'!$A$7:$M$75,7,FALSE))</f>
        <v>10502</v>
      </c>
      <c r="E15" s="44" t="str">
        <f>IF(ISERROR(VLOOKUP($A15,'Základní kolo'!$A$7:$M$75,8,FALSE)),"",VLOOKUP($A15,'Základní kolo'!$A$7:$M$75,8,FALSE))</f>
        <v>Kaprová Sára</v>
      </c>
      <c r="F15" s="43">
        <f>IF(ISERROR(VLOOKUP($A15,'Základní kolo'!$A$7:$M$75,9,FALSE)),"",VLOOKUP($A15,'Základní kolo'!$A$7:$M$75,9,FALSE))</f>
        <v>2003</v>
      </c>
      <c r="G15" s="44" t="str">
        <f>IF(ISERROR(VLOOKUP($A15,'Základní kolo'!$A$7:$M$75,10,FALSE)),"",VLOOKUP($A15,'Základní kolo'!$A$7:$M$75,10,FALSE))</f>
        <v>Úněšov</v>
      </c>
      <c r="H15" s="45">
        <f>IF(ISERROR(VLOOKUP($A15,'Základní kolo'!$A$7:$M$75,11,FALSE)),"",VLOOKUP($A15,'Základní kolo'!$A$7:$M$75,11,FALSE))</f>
        <v>19.5</v>
      </c>
      <c r="I15" s="45">
        <f>IF(ISERROR(VLOOKUP($A15,'Základní kolo'!$A$7:$M$75,12,FALSE)),"",VLOOKUP($A15,'Základní kolo'!$A$7:$M$75,12,FALSE))</f>
        <v>18.28</v>
      </c>
      <c r="J15" s="46">
        <f>IF(ISERROR(VLOOKUP($A15,'Základní kolo'!$A$7:$M$75,13,FALSE)),"",VLOOKUP($A15,'Základní kolo'!$A$7:$M$75,13,FALSE))</f>
        <v>18.28</v>
      </c>
    </row>
    <row r="16" spans="1:10" s="5" customFormat="1" ht="12.75">
      <c r="A16" s="5">
        <v>10</v>
      </c>
      <c r="B16" s="41">
        <f>IF(ISERROR(VLOOKUP($A16,'Základní kolo'!$A$7:$M$75,5,FALSE)),"",VLOOKUP($A16,'Základní kolo'!$A$7:$M$75,5,FALSE))</f>
        <v>10</v>
      </c>
      <c r="C16" s="42">
        <f>IF(ISERROR(VLOOKUP($A16,'Základní kolo'!$A$7:$M$75,6,FALSE)),"",VLOOKUP($A16,'Základní kolo'!$A$7:$M$75,6,FALSE))</f>
        <v>38</v>
      </c>
      <c r="D16" s="43">
        <f>IF(ISERROR(VLOOKUP($A16,'Základní kolo'!$A$7:$M$75,7,FALSE)),"",VLOOKUP($A16,'Základní kolo'!$A$7:$M$75,7,FALSE))</f>
        <v>21312</v>
      </c>
      <c r="E16" s="44" t="str">
        <f>IF(ISERROR(VLOOKUP($A16,'Základní kolo'!$A$7:$M$75,8,FALSE)),"",VLOOKUP($A16,'Základní kolo'!$A$7:$M$75,8,FALSE))</f>
        <v>Kubíková Kateřina</v>
      </c>
      <c r="F16" s="43">
        <f>IF(ISERROR(VLOOKUP($A16,'Základní kolo'!$A$7:$M$75,9,FALSE)),"",VLOOKUP($A16,'Základní kolo'!$A$7:$M$75,9,FALSE))</f>
        <v>2003</v>
      </c>
      <c r="G16" s="44" t="str">
        <f>IF(ISERROR(VLOOKUP($A16,'Základní kolo'!$A$7:$M$75,10,FALSE)),"",VLOOKUP($A16,'Základní kolo'!$A$7:$M$75,10,FALSE))</f>
        <v>Lhenice</v>
      </c>
      <c r="H16" s="45">
        <f>IF(ISERROR(VLOOKUP($A16,'Základní kolo'!$A$7:$M$75,11,FALSE)),"",VLOOKUP($A16,'Základní kolo'!$A$7:$M$75,11,FALSE))</f>
        <v>18.37</v>
      </c>
      <c r="I16" s="45" t="str">
        <f>IF(ISERROR(VLOOKUP($A16,'Základní kolo'!$A$7:$M$75,12,FALSE)),"",VLOOKUP($A16,'Základní kolo'!$A$7:$M$75,12,FALSE))</f>
        <v>NP</v>
      </c>
      <c r="J16" s="46">
        <f>IF(ISERROR(VLOOKUP($A16,'Základní kolo'!$A$7:$M$75,13,FALSE)),"",VLOOKUP($A16,'Základní kolo'!$A$7:$M$75,13,FALSE))</f>
        <v>18.37</v>
      </c>
    </row>
    <row r="17" spans="1:10" s="5" customFormat="1" ht="12.75">
      <c r="A17" s="5">
        <v>11</v>
      </c>
      <c r="B17" s="41">
        <f>IF(ISERROR(VLOOKUP($A17,'Základní kolo'!$A$7:$M$75,5,FALSE)),"",VLOOKUP($A17,'Základní kolo'!$A$7:$M$75,5,FALSE))</f>
        <v>11</v>
      </c>
      <c r="C17" s="42">
        <f>IF(ISERROR(VLOOKUP($A17,'Základní kolo'!$A$7:$M$75,6,FALSE)),"",VLOOKUP($A17,'Základní kolo'!$A$7:$M$75,6,FALSE))</f>
        <v>5</v>
      </c>
      <c r="D17" s="43">
        <f>IF(ISERROR(VLOOKUP($A17,'Základní kolo'!$A$7:$M$75,7,FALSE)),"",VLOOKUP($A17,'Základní kolo'!$A$7:$M$75,7,FALSE))</f>
        <v>26472</v>
      </c>
      <c r="E17" s="44" t="str">
        <f>IF(ISERROR(VLOOKUP($A17,'Základní kolo'!$A$7:$M$75,8,FALSE)),"",VLOOKUP($A17,'Základní kolo'!$A$7:$M$75,8,FALSE))</f>
        <v>Páralová Simona</v>
      </c>
      <c r="F17" s="43">
        <f>IF(ISERROR(VLOOKUP($A17,'Základní kolo'!$A$7:$M$75,9,FALSE)),"",VLOOKUP($A17,'Základní kolo'!$A$7:$M$75,9,FALSE))</f>
        <v>2003</v>
      </c>
      <c r="G17" s="44" t="str">
        <f>IF(ISERROR(VLOOKUP($A17,'Základní kolo'!$A$7:$M$75,10,FALSE)),"",VLOOKUP($A17,'Základní kolo'!$A$7:$M$75,10,FALSE))</f>
        <v>Bořitov</v>
      </c>
      <c r="H17" s="45">
        <f>IF(ISERROR(VLOOKUP($A17,'Základní kolo'!$A$7:$M$75,11,FALSE)),"",VLOOKUP($A17,'Základní kolo'!$A$7:$M$75,11,FALSE))</f>
        <v>19.06</v>
      </c>
      <c r="I17" s="45">
        <f>IF(ISERROR(VLOOKUP($A17,'Základní kolo'!$A$7:$M$75,12,FALSE)),"",VLOOKUP($A17,'Základní kolo'!$A$7:$M$75,12,FALSE))</f>
        <v>18.41</v>
      </c>
      <c r="J17" s="46">
        <f>IF(ISERROR(VLOOKUP($A17,'Základní kolo'!$A$7:$M$75,13,FALSE)),"",VLOOKUP($A17,'Základní kolo'!$A$7:$M$75,13,FALSE))</f>
        <v>18.41</v>
      </c>
    </row>
    <row r="18" spans="1:10" s="5" customFormat="1" ht="12.75">
      <c r="A18" s="5">
        <v>12</v>
      </c>
      <c r="B18" s="41">
        <f>IF(ISERROR(VLOOKUP($A18,'Základní kolo'!$A$7:$M$75,5,FALSE)),"",VLOOKUP($A18,'Základní kolo'!$A$7:$M$75,5,FALSE))</f>
        <v>12</v>
      </c>
      <c r="C18" s="42">
        <f>IF(ISERROR(VLOOKUP($A18,'Základní kolo'!$A$7:$M$75,6,FALSE)),"",VLOOKUP($A18,'Základní kolo'!$A$7:$M$75,6,FALSE))</f>
        <v>11</v>
      </c>
      <c r="D18" s="43">
        <f>IF(ISERROR(VLOOKUP($A18,'Základní kolo'!$A$7:$M$75,7,FALSE)),"",VLOOKUP($A18,'Základní kolo'!$A$7:$M$75,7,FALSE))</f>
        <v>19762</v>
      </c>
      <c r="E18" s="44" t="str">
        <f>IF(ISERROR(VLOOKUP($A18,'Základní kolo'!$A$7:$M$75,8,FALSE)),"",VLOOKUP($A18,'Základní kolo'!$A$7:$M$75,8,FALSE))</f>
        <v>Vojtová Kristýna</v>
      </c>
      <c r="F18" s="43">
        <f>IF(ISERROR(VLOOKUP($A18,'Základní kolo'!$A$7:$M$75,9,FALSE)),"",VLOOKUP($A18,'Základní kolo'!$A$7:$M$75,9,FALSE))</f>
        <v>2003</v>
      </c>
      <c r="G18" s="44" t="str">
        <f>IF(ISERROR(VLOOKUP($A18,'Základní kolo'!$A$7:$M$75,10,FALSE)),"",VLOOKUP($A18,'Základní kolo'!$A$7:$M$75,10,FALSE))</f>
        <v>Praha-Dolní Měcholupy</v>
      </c>
      <c r="H18" s="45">
        <f>IF(ISERROR(VLOOKUP($A18,'Základní kolo'!$A$7:$M$75,11,FALSE)),"",VLOOKUP($A18,'Základní kolo'!$A$7:$M$75,11,FALSE))</f>
        <v>19.03</v>
      </c>
      <c r="I18" s="45">
        <f>IF(ISERROR(VLOOKUP($A18,'Základní kolo'!$A$7:$M$75,12,FALSE)),"",VLOOKUP($A18,'Základní kolo'!$A$7:$M$75,12,FALSE))</f>
        <v>19.09</v>
      </c>
      <c r="J18" s="46">
        <f>IF(ISERROR(VLOOKUP($A18,'Základní kolo'!$A$7:$M$75,13,FALSE)),"",VLOOKUP($A18,'Základní kolo'!$A$7:$M$75,13,FALSE))</f>
        <v>19.03</v>
      </c>
    </row>
    <row r="19" spans="1:10" s="5" customFormat="1" ht="12.75">
      <c r="A19" s="5">
        <v>13</v>
      </c>
      <c r="B19" s="41">
        <f>IF(ISERROR(VLOOKUP($A19,'Základní kolo'!$A$7:$M$75,5,FALSE)),"",VLOOKUP($A19,'Základní kolo'!$A$7:$M$75,5,FALSE))</f>
        <v>13</v>
      </c>
      <c r="C19" s="42">
        <f>IF(ISERROR(VLOOKUP($A19,'Základní kolo'!$A$7:$M$75,6,FALSE)),"",VLOOKUP($A19,'Základní kolo'!$A$7:$M$75,6,FALSE))</f>
        <v>31</v>
      </c>
      <c r="D19" s="43">
        <f>IF(ISERROR(VLOOKUP($A19,'Základní kolo'!$A$7:$M$75,7,FALSE)),"",VLOOKUP($A19,'Základní kolo'!$A$7:$M$75,7,FALSE))</f>
        <v>32082</v>
      </c>
      <c r="E19" s="44" t="str">
        <f>IF(ISERROR(VLOOKUP($A19,'Základní kolo'!$A$7:$M$75,8,FALSE)),"",VLOOKUP($A19,'Základní kolo'!$A$7:$M$75,8,FALSE))</f>
        <v>Šachová Kateřina</v>
      </c>
      <c r="F19" s="43">
        <f>IF(ISERROR(VLOOKUP($A19,'Základní kolo'!$A$7:$M$75,9,FALSE)),"",VLOOKUP($A19,'Základní kolo'!$A$7:$M$75,9,FALSE))</f>
        <v>2004</v>
      </c>
      <c r="G19" s="44" t="str">
        <f>IF(ISERROR(VLOOKUP($A19,'Základní kolo'!$A$7:$M$75,10,FALSE)),"",VLOOKUP($A19,'Základní kolo'!$A$7:$M$75,10,FALSE))</f>
        <v>Praha-Kolovraty</v>
      </c>
      <c r="H19" s="45">
        <f>IF(ISERROR(VLOOKUP($A19,'Základní kolo'!$A$7:$M$75,11,FALSE)),"",VLOOKUP($A19,'Základní kolo'!$A$7:$M$75,11,FALSE))</f>
        <v>19.06</v>
      </c>
      <c r="I19" s="45">
        <f>IF(ISERROR(VLOOKUP($A19,'Základní kolo'!$A$7:$M$75,12,FALSE)),"",VLOOKUP($A19,'Základní kolo'!$A$7:$M$75,12,FALSE))</f>
        <v>19.21</v>
      </c>
      <c r="J19" s="46">
        <f>IF(ISERROR(VLOOKUP($A19,'Základní kolo'!$A$7:$M$75,13,FALSE)),"",VLOOKUP($A19,'Základní kolo'!$A$7:$M$75,13,FALSE))</f>
        <v>19.06</v>
      </c>
    </row>
    <row r="20" spans="1:10" s="5" customFormat="1" ht="12.75">
      <c r="A20" s="5">
        <v>14</v>
      </c>
      <c r="B20" s="41">
        <f>IF(ISERROR(VLOOKUP($A20,'Základní kolo'!$A$7:$M$75,5,FALSE)),"",VLOOKUP($A20,'Základní kolo'!$A$7:$M$75,5,FALSE))</f>
        <v>14</v>
      </c>
      <c r="C20" s="42">
        <f>IF(ISERROR(VLOOKUP($A20,'Základní kolo'!$A$7:$M$75,6,FALSE)),"",VLOOKUP($A20,'Základní kolo'!$A$7:$M$75,6,FALSE))</f>
        <v>54</v>
      </c>
      <c r="D20" s="43">
        <f>IF(ISERROR(VLOOKUP($A20,'Základní kolo'!$A$7:$M$75,7,FALSE)),"",VLOOKUP($A20,'Základní kolo'!$A$7:$M$75,7,FALSE))</f>
        <v>48982</v>
      </c>
      <c r="E20" s="44" t="str">
        <f>IF(ISERROR(VLOOKUP($A20,'Základní kolo'!$A$7:$M$75,8,FALSE)),"",VLOOKUP($A20,'Základní kolo'!$A$7:$M$75,8,FALSE))</f>
        <v>Petriková Adriana</v>
      </c>
      <c r="F20" s="43">
        <f>IF(ISERROR(VLOOKUP($A20,'Základní kolo'!$A$7:$M$75,9,FALSE)),"",VLOOKUP($A20,'Základní kolo'!$A$7:$M$75,9,FALSE))</f>
        <v>2004</v>
      </c>
      <c r="G20" s="44" t="str">
        <f>IF(ISERROR(VLOOKUP($A20,'Základní kolo'!$A$7:$M$75,10,FALSE)),"",VLOOKUP($A20,'Základní kolo'!$A$7:$M$75,10,FALSE))</f>
        <v>Mezirolí</v>
      </c>
      <c r="H20" s="45">
        <f>IF(ISERROR(VLOOKUP($A20,'Základní kolo'!$A$7:$M$75,11,FALSE)),"",VLOOKUP($A20,'Základní kolo'!$A$7:$M$75,11,FALSE))</f>
        <v>25.26</v>
      </c>
      <c r="I20" s="45">
        <f>IF(ISERROR(VLOOKUP($A20,'Základní kolo'!$A$7:$M$75,12,FALSE)),"",VLOOKUP($A20,'Základní kolo'!$A$7:$M$75,12,FALSE))</f>
        <v>19.15</v>
      </c>
      <c r="J20" s="46">
        <f>IF(ISERROR(VLOOKUP($A20,'Základní kolo'!$A$7:$M$75,13,FALSE)),"",VLOOKUP($A20,'Základní kolo'!$A$7:$M$75,13,FALSE))</f>
        <v>19.15</v>
      </c>
    </row>
    <row r="21" spans="1:10" s="5" customFormat="1" ht="12.75">
      <c r="A21" s="5">
        <v>15</v>
      </c>
      <c r="B21" s="41">
        <f>IF(ISERROR(VLOOKUP($A21,'Základní kolo'!$A$7:$M$75,5,FALSE)),"",VLOOKUP($A21,'Základní kolo'!$A$7:$M$75,5,FALSE))</f>
        <v>15</v>
      </c>
      <c r="C21" s="42">
        <f>IF(ISERROR(VLOOKUP($A21,'Základní kolo'!$A$7:$M$75,6,FALSE)),"",VLOOKUP($A21,'Základní kolo'!$A$7:$M$75,6,FALSE))</f>
        <v>13</v>
      </c>
      <c r="D21" s="43">
        <f>IF(ISERROR(VLOOKUP($A21,'Základní kolo'!$A$7:$M$75,7,FALSE)),"",VLOOKUP($A21,'Základní kolo'!$A$7:$M$75,7,FALSE))</f>
        <v>43872</v>
      </c>
      <c r="E21" s="44" t="str">
        <f>IF(ISERROR(VLOOKUP($A21,'Základní kolo'!$A$7:$M$75,8,FALSE)),"",VLOOKUP($A21,'Základní kolo'!$A$7:$M$75,8,FALSE))</f>
        <v>Mikulicová Michaela</v>
      </c>
      <c r="F21" s="43">
        <f>IF(ISERROR(VLOOKUP($A21,'Základní kolo'!$A$7:$M$75,9,FALSE)),"",VLOOKUP($A21,'Základní kolo'!$A$7:$M$75,9,FALSE))</f>
        <v>2004</v>
      </c>
      <c r="G21" s="44" t="str">
        <f>IF(ISERROR(VLOOKUP($A21,'Základní kolo'!$A$7:$M$75,10,FALSE)),"",VLOOKUP($A21,'Základní kolo'!$A$7:$M$75,10,FALSE))</f>
        <v>Kobylí</v>
      </c>
      <c r="H21" s="45">
        <f>IF(ISERROR(VLOOKUP($A21,'Základní kolo'!$A$7:$M$75,11,FALSE)),"",VLOOKUP($A21,'Základní kolo'!$A$7:$M$75,11,FALSE))</f>
        <v>19.31</v>
      </c>
      <c r="I21" s="45">
        <f>IF(ISERROR(VLOOKUP($A21,'Základní kolo'!$A$7:$M$75,12,FALSE)),"",VLOOKUP($A21,'Základní kolo'!$A$7:$M$75,12,FALSE))</f>
        <v>19.26</v>
      </c>
      <c r="J21" s="46">
        <f>IF(ISERROR(VLOOKUP($A21,'Základní kolo'!$A$7:$M$75,13,FALSE)),"",VLOOKUP($A21,'Základní kolo'!$A$7:$M$75,13,FALSE))</f>
        <v>19.26</v>
      </c>
    </row>
    <row r="22" spans="1:10" s="5" customFormat="1" ht="12.75">
      <c r="A22" s="5">
        <v>16</v>
      </c>
      <c r="B22" s="41">
        <f>IF(ISERROR(VLOOKUP($A22,'Základní kolo'!$A$7:$M$75,5,FALSE)),"",VLOOKUP($A22,'Základní kolo'!$A$7:$M$75,5,FALSE))</f>
        <v>16</v>
      </c>
      <c r="C22" s="42">
        <f>IF(ISERROR(VLOOKUP($A22,'Základní kolo'!$A$7:$M$75,6,FALSE)),"",VLOOKUP($A22,'Základní kolo'!$A$7:$M$75,6,FALSE))</f>
        <v>27</v>
      </c>
      <c r="D22" s="43">
        <f>IF(ISERROR(VLOOKUP($A22,'Základní kolo'!$A$7:$M$75,7,FALSE)),"",VLOOKUP($A22,'Základní kolo'!$A$7:$M$75,7,FALSE))</f>
        <v>14892</v>
      </c>
      <c r="E22" s="44" t="str">
        <f>IF(ISERROR(VLOOKUP($A22,'Základní kolo'!$A$7:$M$75,8,FALSE)),"",VLOOKUP($A22,'Základní kolo'!$A$7:$M$75,8,FALSE))</f>
        <v>Kadlecová Radka</v>
      </c>
      <c r="F22" s="43">
        <f>IF(ISERROR(VLOOKUP($A22,'Základní kolo'!$A$7:$M$75,9,FALSE)),"",VLOOKUP($A22,'Základní kolo'!$A$7:$M$75,9,FALSE))</f>
        <v>2003</v>
      </c>
      <c r="G22" s="44" t="str">
        <f>IF(ISERROR(VLOOKUP($A22,'Základní kolo'!$A$7:$M$75,10,FALSE)),"",VLOOKUP($A22,'Základní kolo'!$A$7:$M$75,10,FALSE))</f>
        <v>Počátky</v>
      </c>
      <c r="H22" s="45">
        <f>IF(ISERROR(VLOOKUP($A22,'Základní kolo'!$A$7:$M$75,11,FALSE)),"",VLOOKUP($A22,'Základní kolo'!$A$7:$M$75,11,FALSE))</f>
        <v>19.51</v>
      </c>
      <c r="I22" s="45">
        <f>IF(ISERROR(VLOOKUP($A22,'Základní kolo'!$A$7:$M$75,12,FALSE)),"",VLOOKUP($A22,'Základní kolo'!$A$7:$M$75,12,FALSE))</f>
        <v>21.13</v>
      </c>
      <c r="J22" s="46">
        <f>IF(ISERROR(VLOOKUP($A22,'Základní kolo'!$A$7:$M$75,13,FALSE)),"",VLOOKUP($A22,'Základní kolo'!$A$7:$M$75,13,FALSE))</f>
        <v>19.51</v>
      </c>
    </row>
    <row r="23" spans="1:10" s="5" customFormat="1" ht="12.75">
      <c r="A23" s="5">
        <v>17</v>
      </c>
      <c r="B23" s="41">
        <f>IF(ISERROR(VLOOKUP($A23,'Základní kolo'!$A$7:$M$75,5,FALSE)),"",VLOOKUP($A23,'Základní kolo'!$A$7:$M$75,5,FALSE))</f>
        <v>17</v>
      </c>
      <c r="C23" s="42">
        <f>IF(ISERROR(VLOOKUP($A23,'Základní kolo'!$A$7:$M$75,6,FALSE)),"",VLOOKUP($A23,'Základní kolo'!$A$7:$M$75,6,FALSE))</f>
        <v>47</v>
      </c>
      <c r="D23" s="43">
        <f>IF(ISERROR(VLOOKUP($A23,'Základní kolo'!$A$7:$M$75,7,FALSE)),"",VLOOKUP($A23,'Základní kolo'!$A$7:$M$75,7,FALSE))</f>
        <v>20612</v>
      </c>
      <c r="E23" s="44" t="str">
        <f>IF(ISERROR(VLOOKUP($A23,'Základní kolo'!$A$7:$M$75,8,FALSE)),"",VLOOKUP($A23,'Základní kolo'!$A$7:$M$75,8,FALSE))</f>
        <v>Šťastná Vendula</v>
      </c>
      <c r="F23" s="43">
        <f>IF(ISERROR(VLOOKUP($A23,'Základní kolo'!$A$7:$M$75,9,FALSE)),"",VLOOKUP($A23,'Základní kolo'!$A$7:$M$75,9,FALSE))</f>
        <v>2004</v>
      </c>
      <c r="G23" s="44" t="str">
        <f>IF(ISERROR(VLOOKUP($A23,'Základní kolo'!$A$7:$M$75,10,FALSE)),"",VLOOKUP($A23,'Základní kolo'!$A$7:$M$75,10,FALSE))</f>
        <v>Tuhaň</v>
      </c>
      <c r="H23" s="45">
        <f>IF(ISERROR(VLOOKUP($A23,'Základní kolo'!$A$7:$M$75,11,FALSE)),"",VLOOKUP($A23,'Základní kolo'!$A$7:$M$75,11,FALSE))</f>
        <v>46.92</v>
      </c>
      <c r="I23" s="45">
        <f>IF(ISERROR(VLOOKUP($A23,'Základní kolo'!$A$7:$M$75,12,FALSE)),"",VLOOKUP($A23,'Základní kolo'!$A$7:$M$75,12,FALSE))</f>
        <v>19.98</v>
      </c>
      <c r="J23" s="46">
        <f>IF(ISERROR(VLOOKUP($A23,'Základní kolo'!$A$7:$M$75,13,FALSE)),"",VLOOKUP($A23,'Základní kolo'!$A$7:$M$75,13,FALSE))</f>
        <v>19.98</v>
      </c>
    </row>
    <row r="24" spans="1:10" s="5" customFormat="1" ht="12.75">
      <c r="A24" s="5">
        <v>18</v>
      </c>
      <c r="B24" s="41">
        <f>IF(ISERROR(VLOOKUP($A24,'Základní kolo'!$A$7:$M$75,5,FALSE)),"",VLOOKUP($A24,'Základní kolo'!$A$7:$M$75,5,FALSE))</f>
        <v>18</v>
      </c>
      <c r="C24" s="42">
        <f>IF(ISERROR(VLOOKUP($A24,'Základní kolo'!$A$7:$M$75,6,FALSE)),"",VLOOKUP($A24,'Základní kolo'!$A$7:$M$75,6,FALSE))</f>
        <v>16</v>
      </c>
      <c r="D24" s="43">
        <f>IF(ISERROR(VLOOKUP($A24,'Základní kolo'!$A$7:$M$75,7,FALSE)),"",VLOOKUP($A24,'Základní kolo'!$A$7:$M$75,7,FALSE))</f>
        <v>43782</v>
      </c>
      <c r="E24" s="44" t="str">
        <f>IF(ISERROR(VLOOKUP($A24,'Základní kolo'!$A$7:$M$75,8,FALSE)),"",VLOOKUP($A24,'Základní kolo'!$A$7:$M$75,8,FALSE))</f>
        <v>Voborná Tereza</v>
      </c>
      <c r="F24" s="43">
        <f>IF(ISERROR(VLOOKUP($A24,'Základní kolo'!$A$7:$M$75,9,FALSE)),"",VLOOKUP($A24,'Základní kolo'!$A$7:$M$75,9,FALSE))</f>
        <v>2003</v>
      </c>
      <c r="G24" s="44" t="str">
        <f>IF(ISERROR(VLOOKUP($A24,'Základní kolo'!$A$7:$M$75,10,FALSE)),"",VLOOKUP($A24,'Základní kolo'!$A$7:$M$75,10,FALSE))</f>
        <v>Lanškroun</v>
      </c>
      <c r="H24" s="45">
        <f>IF(ISERROR(VLOOKUP($A24,'Základní kolo'!$A$7:$M$75,11,FALSE)),"",VLOOKUP($A24,'Základní kolo'!$A$7:$M$75,11,FALSE))</f>
        <v>24.1</v>
      </c>
      <c r="I24" s="45">
        <f>IF(ISERROR(VLOOKUP($A24,'Základní kolo'!$A$7:$M$75,12,FALSE)),"",VLOOKUP($A24,'Základní kolo'!$A$7:$M$75,12,FALSE))</f>
        <v>20.14</v>
      </c>
      <c r="J24" s="46">
        <f>IF(ISERROR(VLOOKUP($A24,'Základní kolo'!$A$7:$M$75,13,FALSE)),"",VLOOKUP($A24,'Základní kolo'!$A$7:$M$75,13,FALSE))</f>
        <v>20.14</v>
      </c>
    </row>
    <row r="25" spans="1:10" s="5" customFormat="1" ht="12.75">
      <c r="A25" s="5">
        <v>19</v>
      </c>
      <c r="B25" s="41">
        <f>IF(ISERROR(VLOOKUP($A25,'Základní kolo'!$A$7:$M$75,5,FALSE)),"",VLOOKUP($A25,'Základní kolo'!$A$7:$M$75,5,FALSE))</f>
        <v>19</v>
      </c>
      <c r="C25" s="42">
        <f>IF(ISERROR(VLOOKUP($A25,'Základní kolo'!$A$7:$M$75,6,FALSE)),"",VLOOKUP($A25,'Základní kolo'!$A$7:$M$75,6,FALSE))</f>
        <v>21</v>
      </c>
      <c r="D25" s="43">
        <f>IF(ISERROR(VLOOKUP($A25,'Základní kolo'!$A$7:$M$75,7,FALSE)),"",VLOOKUP($A25,'Základní kolo'!$A$7:$M$75,7,FALSE))</f>
        <v>19712</v>
      </c>
      <c r="E25" s="44" t="str">
        <f>IF(ISERROR(VLOOKUP($A25,'Základní kolo'!$A$7:$M$75,8,FALSE)),"",VLOOKUP($A25,'Základní kolo'!$A$7:$M$75,8,FALSE))</f>
        <v>Nytrová Barbora</v>
      </c>
      <c r="F25" s="43">
        <f>IF(ISERROR(VLOOKUP($A25,'Základní kolo'!$A$7:$M$75,9,FALSE)),"",VLOOKUP($A25,'Základní kolo'!$A$7:$M$75,9,FALSE))</f>
        <v>2004</v>
      </c>
      <c r="G25" s="44" t="str">
        <f>IF(ISERROR(VLOOKUP($A25,'Základní kolo'!$A$7:$M$75,10,FALSE)),"",VLOOKUP($A25,'Základní kolo'!$A$7:$M$75,10,FALSE))</f>
        <v>Raškovice</v>
      </c>
      <c r="H25" s="45">
        <f>IF(ISERROR(VLOOKUP($A25,'Základní kolo'!$A$7:$M$75,11,FALSE)),"",VLOOKUP($A25,'Základní kolo'!$A$7:$M$75,11,FALSE))</f>
        <v>21.48</v>
      </c>
      <c r="I25" s="45">
        <f>IF(ISERROR(VLOOKUP($A25,'Základní kolo'!$A$7:$M$75,12,FALSE)),"",VLOOKUP($A25,'Základní kolo'!$A$7:$M$75,12,FALSE))</f>
        <v>20.69</v>
      </c>
      <c r="J25" s="46">
        <f>IF(ISERROR(VLOOKUP($A25,'Základní kolo'!$A$7:$M$75,13,FALSE)),"",VLOOKUP($A25,'Základní kolo'!$A$7:$M$75,13,FALSE))</f>
        <v>20.69</v>
      </c>
    </row>
    <row r="26" spans="1:10" s="5" customFormat="1" ht="12.75">
      <c r="A26" s="5">
        <v>20</v>
      </c>
      <c r="B26" s="41">
        <f>IF(ISERROR(VLOOKUP($A26,'Základní kolo'!$A$7:$M$75,5,FALSE)),"",VLOOKUP($A26,'Základní kolo'!$A$7:$M$75,5,FALSE))</f>
        <v>20</v>
      </c>
      <c r="C26" s="42">
        <f>IF(ISERROR(VLOOKUP($A26,'Základní kolo'!$A$7:$M$75,6,FALSE)),"",VLOOKUP($A26,'Základní kolo'!$A$7:$M$75,6,FALSE))</f>
        <v>29</v>
      </c>
      <c r="D26" s="43">
        <f>IF(ISERROR(VLOOKUP($A26,'Základní kolo'!$A$7:$M$75,7,FALSE)),"",VLOOKUP($A26,'Základní kolo'!$A$7:$M$75,7,FALSE))</f>
        <v>55162</v>
      </c>
      <c r="E26" s="44" t="str">
        <f>IF(ISERROR(VLOOKUP($A26,'Základní kolo'!$A$7:$M$75,8,FALSE)),"",VLOOKUP($A26,'Základní kolo'!$A$7:$M$75,8,FALSE))</f>
        <v>Mikulášková Jana</v>
      </c>
      <c r="F26" s="43">
        <f>IF(ISERROR(VLOOKUP($A26,'Základní kolo'!$A$7:$M$75,9,FALSE)),"",VLOOKUP($A26,'Základní kolo'!$A$7:$M$75,9,FALSE))</f>
        <v>2004</v>
      </c>
      <c r="G26" s="44" t="str">
        <f>IF(ISERROR(VLOOKUP($A26,'Základní kolo'!$A$7:$M$75,10,FALSE)),"",VLOOKUP($A26,'Základní kolo'!$A$7:$M$75,10,FALSE))</f>
        <v>Těchov</v>
      </c>
      <c r="H26" s="45">
        <f>IF(ISERROR(VLOOKUP($A26,'Základní kolo'!$A$7:$M$75,11,FALSE)),"",VLOOKUP($A26,'Základní kolo'!$A$7:$M$75,11,FALSE))</f>
        <v>21.26</v>
      </c>
      <c r="I26" s="45">
        <f>IF(ISERROR(VLOOKUP($A26,'Základní kolo'!$A$7:$M$75,12,FALSE)),"",VLOOKUP($A26,'Základní kolo'!$A$7:$M$75,12,FALSE))</f>
        <v>20.82</v>
      </c>
      <c r="J26" s="46">
        <f>IF(ISERROR(VLOOKUP($A26,'Základní kolo'!$A$7:$M$75,13,FALSE)),"",VLOOKUP($A26,'Základní kolo'!$A$7:$M$75,13,FALSE))</f>
        <v>20.82</v>
      </c>
    </row>
    <row r="27" spans="1:10" s="5" customFormat="1" ht="12.75">
      <c r="A27" s="5">
        <v>21</v>
      </c>
      <c r="B27" s="41">
        <f>IF(ISERROR(VLOOKUP($A27,'Základní kolo'!$A$7:$M$75,5,FALSE)),"",VLOOKUP($A27,'Základní kolo'!$A$7:$M$75,5,FALSE))</f>
        <v>21</v>
      </c>
      <c r="C27" s="42">
        <f>IF(ISERROR(VLOOKUP($A27,'Základní kolo'!$A$7:$M$75,6,FALSE)),"",VLOOKUP($A27,'Základní kolo'!$A$7:$M$75,6,FALSE))</f>
        <v>46</v>
      </c>
      <c r="D27" s="43">
        <f>IF(ISERROR(VLOOKUP($A27,'Základní kolo'!$A$7:$M$75,7,FALSE)),"",VLOOKUP($A27,'Základní kolo'!$A$7:$M$75,7,FALSE))</f>
        <v>43882</v>
      </c>
      <c r="E27" s="44" t="str">
        <f>IF(ISERROR(VLOOKUP($A27,'Základní kolo'!$A$7:$M$75,8,FALSE)),"",VLOOKUP($A27,'Základní kolo'!$A$7:$M$75,8,FALSE))</f>
        <v>Mikulicová Kristýna</v>
      </c>
      <c r="F27" s="43">
        <f>IF(ISERROR(VLOOKUP($A27,'Základní kolo'!$A$7:$M$75,9,FALSE)),"",VLOOKUP($A27,'Základní kolo'!$A$7:$M$75,9,FALSE))</f>
        <v>2004</v>
      </c>
      <c r="G27" s="44" t="str">
        <f>IF(ISERROR(VLOOKUP($A27,'Základní kolo'!$A$7:$M$75,10,FALSE)),"",VLOOKUP($A27,'Základní kolo'!$A$7:$M$75,10,FALSE))</f>
        <v>Kobylí</v>
      </c>
      <c r="H27" s="45">
        <f>IF(ISERROR(VLOOKUP($A27,'Základní kolo'!$A$7:$M$75,11,FALSE)),"",VLOOKUP($A27,'Základní kolo'!$A$7:$M$75,11,FALSE))</f>
        <v>21.79</v>
      </c>
      <c r="I27" s="45">
        <f>IF(ISERROR(VLOOKUP($A27,'Základní kolo'!$A$7:$M$75,12,FALSE)),"",VLOOKUP($A27,'Základní kolo'!$A$7:$M$75,12,FALSE))</f>
        <v>21.41</v>
      </c>
      <c r="J27" s="46">
        <f>IF(ISERROR(VLOOKUP($A27,'Základní kolo'!$A$7:$M$75,13,FALSE)),"",VLOOKUP($A27,'Základní kolo'!$A$7:$M$75,13,FALSE))</f>
        <v>21.41</v>
      </c>
    </row>
    <row r="28" spans="1:10" s="5" customFormat="1" ht="12.75">
      <c r="A28" s="5">
        <v>22</v>
      </c>
      <c r="B28" s="41">
        <f>IF(ISERROR(VLOOKUP($A28,'Základní kolo'!$A$7:$M$75,5,FALSE)),"",VLOOKUP($A28,'Základní kolo'!$A$7:$M$75,5,FALSE))</f>
        <v>22</v>
      </c>
      <c r="C28" s="42">
        <f>IF(ISERROR(VLOOKUP($A28,'Základní kolo'!$A$7:$M$75,6,FALSE)),"",VLOOKUP($A28,'Základní kolo'!$A$7:$M$75,6,FALSE))</f>
        <v>35</v>
      </c>
      <c r="D28" s="43">
        <f>IF(ISERROR(VLOOKUP($A28,'Základní kolo'!$A$7:$M$75,7,FALSE)),"",VLOOKUP($A28,'Základní kolo'!$A$7:$M$75,7,FALSE))</f>
        <v>23742</v>
      </c>
      <c r="E28" s="44" t="str">
        <f>IF(ISERROR(VLOOKUP($A28,'Základní kolo'!$A$7:$M$75,8,FALSE)),"",VLOOKUP($A28,'Základní kolo'!$A$7:$M$75,8,FALSE))</f>
        <v>Navrátilová Natálie</v>
      </c>
      <c r="F28" s="43">
        <f>IF(ISERROR(VLOOKUP($A28,'Základní kolo'!$A$7:$M$75,9,FALSE)),"",VLOOKUP($A28,'Základní kolo'!$A$7:$M$75,9,FALSE))</f>
        <v>2004</v>
      </c>
      <c r="G28" s="44" t="str">
        <f>IF(ISERROR(VLOOKUP($A28,'Základní kolo'!$A$7:$M$75,10,FALSE)),"",VLOOKUP($A28,'Základní kolo'!$A$7:$M$75,10,FALSE))</f>
        <v>Morkovice</v>
      </c>
      <c r="H28" s="45">
        <f>IF(ISERROR(VLOOKUP($A28,'Základní kolo'!$A$7:$M$75,11,FALSE)),"",VLOOKUP($A28,'Základní kolo'!$A$7:$M$75,11,FALSE))</f>
        <v>39.69</v>
      </c>
      <c r="I28" s="45">
        <f>IF(ISERROR(VLOOKUP($A28,'Základní kolo'!$A$7:$M$75,12,FALSE)),"",VLOOKUP($A28,'Základní kolo'!$A$7:$M$75,12,FALSE))</f>
        <v>21.56</v>
      </c>
      <c r="J28" s="46">
        <f>IF(ISERROR(VLOOKUP($A28,'Základní kolo'!$A$7:$M$75,13,FALSE)),"",VLOOKUP($A28,'Základní kolo'!$A$7:$M$75,13,FALSE))</f>
        <v>21.56</v>
      </c>
    </row>
    <row r="29" spans="1:10" s="5" customFormat="1" ht="12.75">
      <c r="A29" s="5">
        <v>23</v>
      </c>
      <c r="B29" s="41">
        <f>IF(ISERROR(VLOOKUP($A29,'Základní kolo'!$A$7:$M$75,5,FALSE)),"",VLOOKUP($A29,'Základní kolo'!$A$7:$M$75,5,FALSE))</f>
        <v>23</v>
      </c>
      <c r="C29" s="42">
        <f>IF(ISERROR(VLOOKUP($A29,'Základní kolo'!$A$7:$M$75,6,FALSE)),"",VLOOKUP($A29,'Základní kolo'!$A$7:$M$75,6,FALSE))</f>
        <v>39</v>
      </c>
      <c r="D29" s="43">
        <f>IF(ISERROR(VLOOKUP($A29,'Základní kolo'!$A$7:$M$75,7,FALSE)),"",VLOOKUP($A29,'Základní kolo'!$A$7:$M$75,7,FALSE))</f>
        <v>38772</v>
      </c>
      <c r="E29" s="44" t="str">
        <f>IF(ISERROR(VLOOKUP($A29,'Základní kolo'!$A$7:$M$75,8,FALSE)),"",VLOOKUP($A29,'Základní kolo'!$A$7:$M$75,8,FALSE))</f>
        <v>Fraňková Kamila</v>
      </c>
      <c r="F29" s="43">
        <f>IF(ISERROR(VLOOKUP($A29,'Základní kolo'!$A$7:$M$75,9,FALSE)),"",VLOOKUP($A29,'Základní kolo'!$A$7:$M$75,9,FALSE))</f>
        <v>2004</v>
      </c>
      <c r="G29" s="44" t="str">
        <f>IF(ISERROR(VLOOKUP($A29,'Základní kolo'!$A$7:$M$75,10,FALSE)),"",VLOOKUP($A29,'Základní kolo'!$A$7:$M$75,10,FALSE))</f>
        <v>Praha-Zličín</v>
      </c>
      <c r="H29" s="45">
        <f>IF(ISERROR(VLOOKUP($A29,'Základní kolo'!$A$7:$M$75,11,FALSE)),"",VLOOKUP($A29,'Základní kolo'!$A$7:$M$75,11,FALSE))</f>
        <v>22.94</v>
      </c>
      <c r="I29" s="45">
        <f>IF(ISERROR(VLOOKUP($A29,'Základní kolo'!$A$7:$M$75,12,FALSE)),"",VLOOKUP($A29,'Základní kolo'!$A$7:$M$75,12,FALSE))</f>
        <v>21.74</v>
      </c>
      <c r="J29" s="46">
        <f>IF(ISERROR(VLOOKUP($A29,'Základní kolo'!$A$7:$M$75,13,FALSE)),"",VLOOKUP($A29,'Základní kolo'!$A$7:$M$75,13,FALSE))</f>
        <v>21.74</v>
      </c>
    </row>
    <row r="30" spans="1:10" s="5" customFormat="1" ht="12.75">
      <c r="A30" s="5">
        <v>24</v>
      </c>
      <c r="B30" s="41">
        <f>IF(ISERROR(VLOOKUP($A30,'Základní kolo'!$A$7:$M$75,5,FALSE)),"",VLOOKUP($A30,'Základní kolo'!$A$7:$M$75,5,FALSE))</f>
        <v>24</v>
      </c>
      <c r="C30" s="42">
        <f>IF(ISERROR(VLOOKUP($A30,'Základní kolo'!$A$7:$M$75,6,FALSE)),"",VLOOKUP($A30,'Základní kolo'!$A$7:$M$75,6,FALSE))</f>
        <v>1</v>
      </c>
      <c r="D30" s="43">
        <f>IF(ISERROR(VLOOKUP($A30,'Základní kolo'!$A$7:$M$75,7,FALSE)),"",VLOOKUP($A30,'Základní kolo'!$A$7:$M$75,7,FALSE))</f>
        <v>40512</v>
      </c>
      <c r="E30" s="44" t="str">
        <f>IF(ISERROR(VLOOKUP($A30,'Základní kolo'!$A$7:$M$75,8,FALSE)),"",VLOOKUP($A30,'Základní kolo'!$A$7:$M$75,8,FALSE))</f>
        <v>Kvapilová Natálie</v>
      </c>
      <c r="F30" s="43">
        <f>IF(ISERROR(VLOOKUP($A30,'Základní kolo'!$A$7:$M$75,9,FALSE)),"",VLOOKUP($A30,'Základní kolo'!$A$7:$M$75,9,FALSE))</f>
        <v>2004</v>
      </c>
      <c r="G30" s="44" t="str">
        <f>IF(ISERROR(VLOOKUP($A30,'Základní kolo'!$A$7:$M$75,10,FALSE)),"",VLOOKUP($A30,'Základní kolo'!$A$7:$M$75,10,FALSE))</f>
        <v>Bludov</v>
      </c>
      <c r="H30" s="45">
        <f>IF(ISERROR(VLOOKUP($A30,'Základní kolo'!$A$7:$M$75,11,FALSE)),"",VLOOKUP($A30,'Základní kolo'!$A$7:$M$75,11,FALSE))</f>
        <v>21.78</v>
      </c>
      <c r="I30" s="45">
        <f>IF(ISERROR(VLOOKUP($A30,'Základní kolo'!$A$7:$M$75,12,FALSE)),"",VLOOKUP($A30,'Základní kolo'!$A$7:$M$75,12,FALSE))</f>
        <v>22.15</v>
      </c>
      <c r="J30" s="46">
        <f>IF(ISERROR(VLOOKUP($A30,'Základní kolo'!$A$7:$M$75,13,FALSE)),"",VLOOKUP($A30,'Základní kolo'!$A$7:$M$75,13,FALSE))</f>
        <v>21.78</v>
      </c>
    </row>
    <row r="31" spans="1:10" s="5" customFormat="1" ht="12.75">
      <c r="A31" s="5">
        <v>25</v>
      </c>
      <c r="B31" s="41">
        <f>IF(ISERROR(VLOOKUP($A31,'Základní kolo'!$A$7:$M$75,5,FALSE)),"",VLOOKUP($A31,'Základní kolo'!$A$7:$M$75,5,FALSE))</f>
        <v>25</v>
      </c>
      <c r="C31" s="42">
        <f>IF(ISERROR(VLOOKUP($A31,'Základní kolo'!$A$7:$M$75,6,FALSE)),"",VLOOKUP($A31,'Základní kolo'!$A$7:$M$75,6,FALSE))</f>
        <v>34</v>
      </c>
      <c r="D31" s="43">
        <f>IF(ISERROR(VLOOKUP($A31,'Základní kolo'!$A$7:$M$75,7,FALSE)),"",VLOOKUP($A31,'Základní kolo'!$A$7:$M$75,7,FALSE))</f>
        <v>52622</v>
      </c>
      <c r="E31" s="44" t="str">
        <f>IF(ISERROR(VLOOKUP($A31,'Základní kolo'!$A$7:$M$75,8,FALSE)),"",VLOOKUP($A31,'Základní kolo'!$A$7:$M$75,8,FALSE))</f>
        <v>Urbancová Petra</v>
      </c>
      <c r="F31" s="43">
        <f>IF(ISERROR(VLOOKUP($A31,'Základní kolo'!$A$7:$M$75,9,FALSE)),"",VLOOKUP($A31,'Základní kolo'!$A$7:$M$75,9,FALSE))</f>
        <v>2004</v>
      </c>
      <c r="G31" s="44" t="str">
        <f>IF(ISERROR(VLOOKUP($A31,'Základní kolo'!$A$7:$M$75,10,FALSE)),"",VLOOKUP($A31,'Základní kolo'!$A$7:$M$75,10,FALSE))</f>
        <v>Pardubice-město</v>
      </c>
      <c r="H31" s="45">
        <f>IF(ISERROR(VLOOKUP($A31,'Základní kolo'!$A$7:$M$75,11,FALSE)),"",VLOOKUP($A31,'Základní kolo'!$A$7:$M$75,11,FALSE))</f>
        <v>26.14</v>
      </c>
      <c r="I31" s="45">
        <f>IF(ISERROR(VLOOKUP($A31,'Základní kolo'!$A$7:$M$75,12,FALSE)),"",VLOOKUP($A31,'Základní kolo'!$A$7:$M$75,12,FALSE))</f>
        <v>22.29</v>
      </c>
      <c r="J31" s="46">
        <f>IF(ISERROR(VLOOKUP($A31,'Základní kolo'!$A$7:$M$75,13,FALSE)),"",VLOOKUP($A31,'Základní kolo'!$A$7:$M$75,13,FALSE))</f>
        <v>22.29</v>
      </c>
    </row>
    <row r="32" spans="1:10" s="5" customFormat="1" ht="12.75">
      <c r="A32" s="5">
        <v>26</v>
      </c>
      <c r="B32" s="41">
        <f>IF(ISERROR(VLOOKUP($A32,'Základní kolo'!$A$7:$M$75,5,FALSE)),"",VLOOKUP($A32,'Základní kolo'!$A$7:$M$75,5,FALSE))</f>
        <v>26</v>
      </c>
      <c r="C32" s="42">
        <f>IF(ISERROR(VLOOKUP($A32,'Základní kolo'!$A$7:$M$75,6,FALSE)),"",VLOOKUP($A32,'Základní kolo'!$A$7:$M$75,6,FALSE))</f>
        <v>61</v>
      </c>
      <c r="D32" s="43">
        <f>IF(ISERROR(VLOOKUP($A32,'Základní kolo'!$A$7:$M$75,7,FALSE)),"",VLOOKUP($A32,'Základní kolo'!$A$7:$M$75,7,FALSE))</f>
        <v>51682</v>
      </c>
      <c r="E32" s="44" t="str">
        <f>IF(ISERROR(VLOOKUP($A32,'Základní kolo'!$A$7:$M$75,8,FALSE)),"",VLOOKUP($A32,'Základní kolo'!$A$7:$M$75,8,FALSE))</f>
        <v>Wohlhöfnerová Vanesa</v>
      </c>
      <c r="F32" s="43">
        <f>IF(ISERROR(VLOOKUP($A32,'Základní kolo'!$A$7:$M$75,9,FALSE)),"",VLOOKUP($A32,'Základní kolo'!$A$7:$M$75,9,FALSE))</f>
        <v>2003</v>
      </c>
      <c r="G32" s="44" t="str">
        <f>IF(ISERROR(VLOOKUP($A32,'Základní kolo'!$A$7:$M$75,10,FALSE)),"",VLOOKUP($A32,'Základní kolo'!$A$7:$M$75,10,FALSE))</f>
        <v>Doubek</v>
      </c>
      <c r="H32" s="45">
        <f>IF(ISERROR(VLOOKUP($A32,'Základní kolo'!$A$7:$M$75,11,FALSE)),"",VLOOKUP($A32,'Základní kolo'!$A$7:$M$75,11,FALSE))</f>
        <v>29.82</v>
      </c>
      <c r="I32" s="45">
        <f>IF(ISERROR(VLOOKUP($A32,'Základní kolo'!$A$7:$M$75,12,FALSE)),"",VLOOKUP($A32,'Základní kolo'!$A$7:$M$75,12,FALSE))</f>
        <v>23.29</v>
      </c>
      <c r="J32" s="46">
        <f>IF(ISERROR(VLOOKUP($A32,'Základní kolo'!$A$7:$M$75,13,FALSE)),"",VLOOKUP($A32,'Základní kolo'!$A$7:$M$75,13,FALSE))</f>
        <v>23.29</v>
      </c>
    </row>
    <row r="33" spans="1:10" s="5" customFormat="1" ht="12.75">
      <c r="A33" s="5">
        <v>27</v>
      </c>
      <c r="B33" s="41">
        <f>IF(ISERROR(VLOOKUP($A33,'Základní kolo'!$A$7:$M$75,5,FALSE)),"",VLOOKUP($A33,'Základní kolo'!$A$7:$M$75,5,FALSE))</f>
        <v>27</v>
      </c>
      <c r="C33" s="42">
        <f>IF(ISERROR(VLOOKUP($A33,'Základní kolo'!$A$7:$M$75,6,FALSE)),"",VLOOKUP($A33,'Základní kolo'!$A$7:$M$75,6,FALSE))</f>
        <v>62</v>
      </c>
      <c r="D33" s="43">
        <f>IF(ISERROR(VLOOKUP($A33,'Základní kolo'!$A$7:$M$75,7,FALSE)),"",VLOOKUP($A33,'Základní kolo'!$A$7:$M$75,7,FALSE))</f>
        <v>26892</v>
      </c>
      <c r="E33" s="44" t="str">
        <f>IF(ISERROR(VLOOKUP($A33,'Základní kolo'!$A$7:$M$75,8,FALSE)),"",VLOOKUP($A33,'Základní kolo'!$A$7:$M$75,8,FALSE))</f>
        <v>Horčičková Karolína</v>
      </c>
      <c r="F33" s="43">
        <f>IF(ISERROR(VLOOKUP($A33,'Základní kolo'!$A$7:$M$75,9,FALSE)),"",VLOOKUP($A33,'Základní kolo'!$A$7:$M$75,9,FALSE))</f>
        <v>2004</v>
      </c>
      <c r="G33" s="44" t="str">
        <f>IF(ISERROR(VLOOKUP($A33,'Základní kolo'!$A$7:$M$75,10,FALSE)),"",VLOOKUP($A33,'Základní kolo'!$A$7:$M$75,10,FALSE))</f>
        <v>Markvartovice</v>
      </c>
      <c r="H33" s="45" t="str">
        <f>IF(ISERROR(VLOOKUP($A33,'Základní kolo'!$A$7:$M$75,11,FALSE)),"",VLOOKUP($A33,'Základní kolo'!$A$7:$M$75,11,FALSE))</f>
        <v>NP</v>
      </c>
      <c r="I33" s="45">
        <f>IF(ISERROR(VLOOKUP($A33,'Základní kolo'!$A$7:$M$75,12,FALSE)),"",VLOOKUP($A33,'Základní kolo'!$A$7:$M$75,12,FALSE))</f>
        <v>24.59</v>
      </c>
      <c r="J33" s="46">
        <f>IF(ISERROR(VLOOKUP($A33,'Základní kolo'!$A$7:$M$75,13,FALSE)),"",VLOOKUP($A33,'Základní kolo'!$A$7:$M$75,13,FALSE))</f>
        <v>24.59</v>
      </c>
    </row>
    <row r="34" spans="1:10" s="5" customFormat="1" ht="12.75">
      <c r="A34" s="5">
        <v>28</v>
      </c>
      <c r="B34" s="41">
        <f>IF(ISERROR(VLOOKUP($A34,'Základní kolo'!$A$7:$M$75,5,FALSE)),"",VLOOKUP($A34,'Základní kolo'!$A$7:$M$75,5,FALSE))</f>
        <v>28</v>
      </c>
      <c r="C34" s="42">
        <f>IF(ISERROR(VLOOKUP($A34,'Základní kolo'!$A$7:$M$75,6,FALSE)),"",VLOOKUP($A34,'Základní kolo'!$A$7:$M$75,6,FALSE))</f>
        <v>24</v>
      </c>
      <c r="D34" s="43">
        <f>IF(ISERROR(VLOOKUP($A34,'Základní kolo'!$A$7:$M$75,7,FALSE)),"",VLOOKUP($A34,'Základní kolo'!$A$7:$M$75,7,FALSE))</f>
        <v>63182</v>
      </c>
      <c r="E34" s="44" t="str">
        <f>IF(ISERROR(VLOOKUP($A34,'Základní kolo'!$A$7:$M$75,8,FALSE)),"",VLOOKUP($A34,'Základní kolo'!$A$7:$M$75,8,FALSE))</f>
        <v>Kopřivová Adéla</v>
      </c>
      <c r="F34" s="43">
        <f>IF(ISERROR(VLOOKUP($A34,'Základní kolo'!$A$7:$M$75,9,FALSE)),"",VLOOKUP($A34,'Základní kolo'!$A$7:$M$75,9,FALSE))</f>
        <v>2003</v>
      </c>
      <c r="G34" s="44" t="str">
        <f>IF(ISERROR(VLOOKUP($A34,'Základní kolo'!$A$7:$M$75,10,FALSE)),"",VLOOKUP($A34,'Základní kolo'!$A$7:$M$75,10,FALSE))</f>
        <v>Březová</v>
      </c>
      <c r="H34" s="45">
        <f>IF(ISERROR(VLOOKUP($A34,'Základní kolo'!$A$7:$M$75,11,FALSE)),"",VLOOKUP($A34,'Základní kolo'!$A$7:$M$75,11,FALSE))</f>
        <v>26.95</v>
      </c>
      <c r="I34" s="45">
        <f>IF(ISERROR(VLOOKUP($A34,'Základní kolo'!$A$7:$M$75,12,FALSE)),"",VLOOKUP($A34,'Základní kolo'!$A$7:$M$75,12,FALSE))</f>
        <v>24.76</v>
      </c>
      <c r="J34" s="46">
        <f>IF(ISERROR(VLOOKUP($A34,'Základní kolo'!$A$7:$M$75,13,FALSE)),"",VLOOKUP($A34,'Základní kolo'!$A$7:$M$75,13,FALSE))</f>
        <v>24.76</v>
      </c>
    </row>
    <row r="35" spans="1:10" s="5" customFormat="1" ht="12.75">
      <c r="A35" s="5">
        <v>29</v>
      </c>
      <c r="B35" s="41">
        <f>IF(ISERROR(VLOOKUP($A35,'Základní kolo'!$A$7:$M$75,5,FALSE)),"",VLOOKUP($A35,'Základní kolo'!$A$7:$M$75,5,FALSE))</f>
        <v>29</v>
      </c>
      <c r="C35" s="42">
        <f>IF(ISERROR(VLOOKUP($A35,'Základní kolo'!$A$7:$M$75,6,FALSE)),"",VLOOKUP($A35,'Základní kolo'!$A$7:$M$75,6,FALSE))</f>
        <v>32</v>
      </c>
      <c r="D35" s="43">
        <f>IF(ISERROR(VLOOKUP($A35,'Základní kolo'!$A$7:$M$75,7,FALSE)),"",VLOOKUP($A35,'Základní kolo'!$A$7:$M$75,7,FALSE))</f>
        <v>63332</v>
      </c>
      <c r="E35" s="44" t="str">
        <f>IF(ISERROR(VLOOKUP($A35,'Základní kolo'!$A$7:$M$75,8,FALSE)),"",VLOOKUP($A35,'Základní kolo'!$A$7:$M$75,8,FALSE))</f>
        <v>Rotenbornová Tereza</v>
      </c>
      <c r="F35" s="43">
        <f>IF(ISERROR(VLOOKUP($A35,'Základní kolo'!$A$7:$M$75,9,FALSE)),"",VLOOKUP($A35,'Základní kolo'!$A$7:$M$75,9,FALSE))</f>
        <v>2003</v>
      </c>
      <c r="G35" s="44" t="str">
        <f>IF(ISERROR(VLOOKUP($A35,'Základní kolo'!$A$7:$M$75,10,FALSE)),"",VLOOKUP($A35,'Základní kolo'!$A$7:$M$75,10,FALSE))</f>
        <v>Dobřany</v>
      </c>
      <c r="H35" s="45">
        <f>IF(ISERROR(VLOOKUP($A35,'Základní kolo'!$A$7:$M$75,11,FALSE)),"",VLOOKUP($A35,'Základní kolo'!$A$7:$M$75,11,FALSE))</f>
        <v>27.52</v>
      </c>
      <c r="I35" s="45">
        <f>IF(ISERROR(VLOOKUP($A35,'Základní kolo'!$A$7:$M$75,12,FALSE)),"",VLOOKUP($A35,'Základní kolo'!$A$7:$M$75,12,FALSE))</f>
        <v>26.02</v>
      </c>
      <c r="J35" s="46">
        <f>IF(ISERROR(VLOOKUP($A35,'Základní kolo'!$A$7:$M$75,13,FALSE)),"",VLOOKUP($A35,'Základní kolo'!$A$7:$M$75,13,FALSE))</f>
        <v>26.02</v>
      </c>
    </row>
    <row r="36" spans="1:10" s="5" customFormat="1" ht="12.75">
      <c r="A36" s="5">
        <v>30</v>
      </c>
      <c r="B36" s="41">
        <f>IF(ISERROR(VLOOKUP($A36,'Základní kolo'!$A$7:$M$75,5,FALSE)),"",VLOOKUP($A36,'Základní kolo'!$A$7:$M$75,5,FALSE))</f>
        <v>30</v>
      </c>
      <c r="C36" s="42">
        <f>IF(ISERROR(VLOOKUP($A36,'Základní kolo'!$A$7:$M$75,6,FALSE)),"",VLOOKUP($A36,'Základní kolo'!$A$7:$M$75,6,FALSE))</f>
        <v>28</v>
      </c>
      <c r="D36" s="43">
        <f>IF(ISERROR(VLOOKUP($A36,'Základní kolo'!$A$7:$M$75,7,FALSE)),"",VLOOKUP($A36,'Základní kolo'!$A$7:$M$75,7,FALSE))</f>
        <v>61802</v>
      </c>
      <c r="E36" s="44" t="str">
        <f>IF(ISERROR(VLOOKUP($A36,'Základní kolo'!$A$7:$M$75,8,FALSE)),"",VLOOKUP($A36,'Základní kolo'!$A$7:$M$75,8,FALSE))</f>
        <v>Tomášková Iva</v>
      </c>
      <c r="F36" s="43">
        <f>IF(ISERROR(VLOOKUP($A36,'Základní kolo'!$A$7:$M$75,9,FALSE)),"",VLOOKUP($A36,'Základní kolo'!$A$7:$M$75,9,FALSE))</f>
        <v>2004</v>
      </c>
      <c r="G36" s="44" t="str">
        <f>IF(ISERROR(VLOOKUP($A36,'Základní kolo'!$A$7:$M$75,10,FALSE)),"",VLOOKUP($A36,'Základní kolo'!$A$7:$M$75,10,FALSE))</f>
        <v>Úněšov</v>
      </c>
      <c r="H36" s="45">
        <f>IF(ISERROR(VLOOKUP($A36,'Základní kolo'!$A$7:$M$75,11,FALSE)),"",VLOOKUP($A36,'Základní kolo'!$A$7:$M$75,11,FALSE))</f>
        <v>26.57</v>
      </c>
      <c r="I36" s="45">
        <f>IF(ISERROR(VLOOKUP($A36,'Základní kolo'!$A$7:$M$75,12,FALSE)),"",VLOOKUP($A36,'Základní kolo'!$A$7:$M$75,12,FALSE))</f>
        <v>30.04</v>
      </c>
      <c r="J36" s="46">
        <f>IF(ISERROR(VLOOKUP($A36,'Základní kolo'!$A$7:$M$75,13,FALSE)),"",VLOOKUP($A36,'Základní kolo'!$A$7:$M$75,13,FALSE))</f>
        <v>26.57</v>
      </c>
    </row>
    <row r="37" spans="1:10" s="5" customFormat="1" ht="12.75">
      <c r="A37" s="5">
        <v>31</v>
      </c>
      <c r="B37" s="41">
        <f>IF(ISERROR(VLOOKUP($A37,'Základní kolo'!$A$7:$M$75,5,FALSE)),"",VLOOKUP($A37,'Základní kolo'!$A$7:$M$75,5,FALSE))</f>
        <v>31</v>
      </c>
      <c r="C37" s="42">
        <f>IF(ISERROR(VLOOKUP($A37,'Základní kolo'!$A$7:$M$75,6,FALSE)),"",VLOOKUP($A37,'Základní kolo'!$A$7:$M$75,6,FALSE))</f>
        <v>37</v>
      </c>
      <c r="D37" s="43">
        <f>IF(ISERROR(VLOOKUP($A37,'Základní kolo'!$A$7:$M$75,7,FALSE)),"",VLOOKUP($A37,'Základní kolo'!$A$7:$M$75,7,FALSE))</f>
        <v>42492</v>
      </c>
      <c r="E37" s="44" t="str">
        <f>IF(ISERROR(VLOOKUP($A37,'Základní kolo'!$A$7:$M$75,8,FALSE)),"",VLOOKUP($A37,'Základní kolo'!$A$7:$M$75,8,FALSE))</f>
        <v>Juračková Jolana</v>
      </c>
      <c r="F37" s="43">
        <f>IF(ISERROR(VLOOKUP($A37,'Základní kolo'!$A$7:$M$75,9,FALSE)),"",VLOOKUP($A37,'Základní kolo'!$A$7:$M$75,9,FALSE))</f>
        <v>2004</v>
      </c>
      <c r="G37" s="44" t="str">
        <f>IF(ISERROR(VLOOKUP($A37,'Základní kolo'!$A$7:$M$75,10,FALSE)),"",VLOOKUP($A37,'Základní kolo'!$A$7:$M$75,10,FALSE))</f>
        <v>Bořitov</v>
      </c>
      <c r="H37" s="45">
        <f>IF(ISERROR(VLOOKUP($A37,'Základní kolo'!$A$7:$M$75,11,FALSE)),"",VLOOKUP($A37,'Základní kolo'!$A$7:$M$75,11,FALSE))</f>
        <v>32</v>
      </c>
      <c r="I37" s="45" t="str">
        <f>IF(ISERROR(VLOOKUP($A37,'Základní kolo'!$A$7:$M$75,12,FALSE)),"",VLOOKUP($A37,'Základní kolo'!$A$7:$M$75,12,FALSE))</f>
        <v>NP</v>
      </c>
      <c r="J37" s="46">
        <f>IF(ISERROR(VLOOKUP($A37,'Základní kolo'!$A$7:$M$75,13,FALSE)),"",VLOOKUP($A37,'Základní kolo'!$A$7:$M$75,13,FALSE))</f>
        <v>32</v>
      </c>
    </row>
    <row r="38" spans="1:10" s="5" customFormat="1" ht="12.75">
      <c r="A38" s="5">
        <v>32</v>
      </c>
      <c r="B38" s="41">
        <f>IF(ISERROR(VLOOKUP($A38,'Základní kolo'!$A$7:$M$75,5,FALSE)),"",VLOOKUP($A38,'Základní kolo'!$A$7:$M$75,5,FALSE))</f>
        <v>32</v>
      </c>
      <c r="C38" s="42">
        <f>IF(ISERROR(VLOOKUP($A38,'Základní kolo'!$A$7:$M$75,6,FALSE)),"",VLOOKUP($A38,'Základní kolo'!$A$7:$M$75,6,FALSE))</f>
        <v>55</v>
      </c>
      <c r="D38" s="43">
        <f>IF(ISERROR(VLOOKUP($A38,'Základní kolo'!$A$7:$M$75,7,FALSE)),"",VLOOKUP($A38,'Základní kolo'!$A$7:$M$75,7,FALSE))</f>
        <v>22932</v>
      </c>
      <c r="E38" s="44" t="str">
        <f>IF(ISERROR(VLOOKUP($A38,'Základní kolo'!$A$7:$M$75,8,FALSE)),"",VLOOKUP($A38,'Základní kolo'!$A$7:$M$75,8,FALSE))</f>
        <v>Navrátilová Veronika</v>
      </c>
      <c r="F38" s="43">
        <f>IF(ISERROR(VLOOKUP($A38,'Základní kolo'!$A$7:$M$75,9,FALSE)),"",VLOOKUP($A38,'Základní kolo'!$A$7:$M$75,9,FALSE))</f>
        <v>2004</v>
      </c>
      <c r="G38" s="44" t="str">
        <f>IF(ISERROR(VLOOKUP($A38,'Základní kolo'!$A$7:$M$75,10,FALSE)),"",VLOOKUP($A38,'Základní kolo'!$A$7:$M$75,10,FALSE))</f>
        <v>Kojetice</v>
      </c>
      <c r="H38" s="45" t="str">
        <f>IF(ISERROR(VLOOKUP($A38,'Základní kolo'!$A$7:$M$75,11,FALSE)),"",VLOOKUP($A38,'Základní kolo'!$A$7:$M$75,11,FALSE))</f>
        <v>NP</v>
      </c>
      <c r="I38" s="45" t="str">
        <f>IF(ISERROR(VLOOKUP($A38,'Základní kolo'!$A$7:$M$75,12,FALSE)),"",VLOOKUP($A38,'Základní kolo'!$A$7:$M$75,12,FALSE))</f>
        <v>NP</v>
      </c>
      <c r="J38" s="46" t="str">
        <f>IF(ISERROR(VLOOKUP($A38,'Základní kolo'!$A$7:$M$75,13,FALSE)),"",VLOOKUP($A38,'Základní kolo'!$A$7:$M$75,13,FALSE))</f>
        <v>NP</v>
      </c>
    </row>
    <row r="39" spans="1:10" s="5" customFormat="1" ht="12.75">
      <c r="A39" s="5">
        <v>33</v>
      </c>
      <c r="B39" s="41">
        <f>IF(ISERROR(VLOOKUP($A39,'Základní kolo'!$A$7:$M$75,5,FALSE)),"",VLOOKUP($A39,'Základní kolo'!$A$7:$M$75,5,FALSE))</f>
        <v>33</v>
      </c>
      <c r="C39" s="42">
        <f>IF(ISERROR(VLOOKUP($A39,'Základní kolo'!$A$7:$M$75,6,FALSE)),"",VLOOKUP($A39,'Základní kolo'!$A$7:$M$75,6,FALSE))</f>
        <v>2</v>
      </c>
      <c r="D39" s="43">
        <f>IF(ISERROR(VLOOKUP($A39,'Základní kolo'!$A$7:$M$75,7,FALSE)),"",VLOOKUP($A39,'Základní kolo'!$A$7:$M$75,7,FALSE))</f>
        <v>61482</v>
      </c>
      <c r="E39" s="44" t="str">
        <f>IF(ISERROR(VLOOKUP($A39,'Základní kolo'!$A$7:$M$75,8,FALSE)),"",VLOOKUP($A39,'Základní kolo'!$A$7:$M$75,8,FALSE))</f>
        <v>Bayerová Anna</v>
      </c>
      <c r="F39" s="43">
        <f>IF(ISERROR(VLOOKUP($A39,'Základní kolo'!$A$7:$M$75,9,FALSE)),"",VLOOKUP($A39,'Základní kolo'!$A$7:$M$75,9,FALSE))</f>
        <v>2004</v>
      </c>
      <c r="G39" s="44" t="str">
        <f>IF(ISERROR(VLOOKUP($A39,'Základní kolo'!$A$7:$M$75,10,FALSE)),"",VLOOKUP($A39,'Základní kolo'!$A$7:$M$75,10,FALSE))</f>
        <v>Morkovice</v>
      </c>
      <c r="H39" s="45" t="str">
        <f>IF(ISERROR(VLOOKUP($A39,'Základní kolo'!$A$7:$M$75,11,FALSE)),"",VLOOKUP($A39,'Základní kolo'!$A$7:$M$75,11,FALSE))</f>
        <v>DNF</v>
      </c>
      <c r="I39" s="45" t="str">
        <f>IF(ISERROR(VLOOKUP($A39,'Základní kolo'!$A$7:$M$75,12,FALSE)),"",VLOOKUP($A39,'Základní kolo'!$A$7:$M$75,12,FALSE))</f>
        <v>DNF</v>
      </c>
      <c r="J39" s="46">
        <f>IF(ISERROR(VLOOKUP($A39,'Základní kolo'!$A$7:$M$75,13,FALSE)),"",VLOOKUP($A39,'Základní kolo'!$A$7:$M$75,13,FALSE))</f>
        <v>0</v>
      </c>
    </row>
    <row r="40" spans="1:10" s="5" customFormat="1" ht="12.75">
      <c r="A40" s="5">
        <v>34</v>
      </c>
      <c r="B40" s="41">
        <f>IF(ISERROR(VLOOKUP($A40,'Základní kolo'!$A$7:$M$75,5,FALSE)),"",VLOOKUP($A40,'Základní kolo'!$A$7:$M$75,5,FALSE))</f>
      </c>
      <c r="C40" s="42">
        <f>IF(ISERROR(VLOOKUP($A40,'Základní kolo'!$A$7:$M$75,6,FALSE)),"",VLOOKUP($A40,'Základní kolo'!$A$7:$M$75,6,FALSE))</f>
      </c>
      <c r="D40" s="43">
        <f>IF(ISERROR(VLOOKUP($A40,'Základní kolo'!$A$7:$M$75,7,FALSE)),"",VLOOKUP($A40,'Základní kolo'!$A$7:$M$75,7,FALSE))</f>
      </c>
      <c r="E40" s="44">
        <f>IF(ISERROR(VLOOKUP($A40,'Základní kolo'!$A$7:$M$75,8,FALSE)),"",VLOOKUP($A40,'Základní kolo'!$A$7:$M$75,8,FALSE))</f>
      </c>
      <c r="F40" s="43">
        <f>IF(ISERROR(VLOOKUP($A40,'Základní kolo'!$A$7:$M$75,9,FALSE)),"",VLOOKUP($A40,'Základní kolo'!$A$7:$M$75,9,FALSE))</f>
      </c>
      <c r="G40" s="44">
        <f>IF(ISERROR(VLOOKUP($A40,'Základní kolo'!$A$7:$M$75,10,FALSE)),"",VLOOKUP($A40,'Základní kolo'!$A$7:$M$75,10,FALSE))</f>
      </c>
      <c r="H40" s="45">
        <f>IF(ISERROR(VLOOKUP($A40,'Základní kolo'!$A$7:$M$75,11,FALSE)),"",VLOOKUP($A40,'Základní kolo'!$A$7:$M$75,11,FALSE))</f>
      </c>
      <c r="I40" s="45">
        <f>IF(ISERROR(VLOOKUP($A40,'Základní kolo'!$A$7:$M$75,12,FALSE)),"",VLOOKUP($A40,'Základní kolo'!$A$7:$M$75,12,FALSE))</f>
      </c>
      <c r="J40" s="46">
        <f>IF(ISERROR(VLOOKUP($A40,'Základní kolo'!$A$7:$M$75,13,FALSE)),"",VLOOKUP($A40,'Základní kolo'!$A$7:$M$75,13,FALSE))</f>
      </c>
    </row>
    <row r="41" spans="1:10" s="5" customFormat="1" ht="12.75">
      <c r="A41" s="5">
        <v>35</v>
      </c>
      <c r="B41" s="41">
        <f>IF(ISERROR(VLOOKUP($A41,'Základní kolo'!$A$7:$M$75,5,FALSE)),"",VLOOKUP($A41,'Základní kolo'!$A$7:$M$75,5,FALSE))</f>
      </c>
      <c r="C41" s="42">
        <f>IF(ISERROR(VLOOKUP($A41,'Základní kolo'!$A$7:$M$75,6,FALSE)),"",VLOOKUP($A41,'Základní kolo'!$A$7:$M$75,6,FALSE))</f>
      </c>
      <c r="D41" s="43">
        <f>IF(ISERROR(VLOOKUP($A41,'Základní kolo'!$A$7:$M$75,7,FALSE)),"",VLOOKUP($A41,'Základní kolo'!$A$7:$M$75,7,FALSE))</f>
      </c>
      <c r="E41" s="44">
        <f>IF(ISERROR(VLOOKUP($A41,'Základní kolo'!$A$7:$M$75,8,FALSE)),"",VLOOKUP($A41,'Základní kolo'!$A$7:$M$75,8,FALSE))</f>
      </c>
      <c r="F41" s="43">
        <f>IF(ISERROR(VLOOKUP($A41,'Základní kolo'!$A$7:$M$75,9,FALSE)),"",VLOOKUP($A41,'Základní kolo'!$A$7:$M$75,9,FALSE))</f>
      </c>
      <c r="G41" s="44">
        <f>IF(ISERROR(VLOOKUP($A41,'Základní kolo'!$A$7:$M$75,10,FALSE)),"",VLOOKUP($A41,'Základní kolo'!$A$7:$M$75,10,FALSE))</f>
      </c>
      <c r="H41" s="45">
        <f>IF(ISERROR(VLOOKUP($A41,'Základní kolo'!$A$7:$M$75,11,FALSE)),"",VLOOKUP($A41,'Základní kolo'!$A$7:$M$75,11,FALSE))</f>
      </c>
      <c r="I41" s="45">
        <f>IF(ISERROR(VLOOKUP($A41,'Základní kolo'!$A$7:$M$75,12,FALSE)),"",VLOOKUP($A41,'Základní kolo'!$A$7:$M$75,12,FALSE))</f>
      </c>
      <c r="J41" s="46">
        <f>IF(ISERROR(VLOOKUP($A41,'Základní kolo'!$A$7:$M$75,13,FALSE)),"",VLOOKUP($A41,'Základní kolo'!$A$7:$M$75,13,FALSE))</f>
      </c>
    </row>
    <row r="42" spans="1:10" s="5" customFormat="1" ht="12.75">
      <c r="A42" s="5">
        <v>36</v>
      </c>
      <c r="B42" s="41">
        <f>IF(ISERROR(VLOOKUP($A42,'Základní kolo'!$A$7:$M$75,5,FALSE)),"",VLOOKUP($A42,'Základní kolo'!$A$7:$M$75,5,FALSE))</f>
      </c>
      <c r="C42" s="42">
        <f>IF(ISERROR(VLOOKUP($A42,'Základní kolo'!$A$7:$M$75,6,FALSE)),"",VLOOKUP($A42,'Základní kolo'!$A$7:$M$75,6,FALSE))</f>
      </c>
      <c r="D42" s="43">
        <f>IF(ISERROR(VLOOKUP($A42,'Základní kolo'!$A$7:$M$75,7,FALSE)),"",VLOOKUP($A42,'Základní kolo'!$A$7:$M$75,7,FALSE))</f>
      </c>
      <c r="E42" s="44">
        <f>IF(ISERROR(VLOOKUP($A42,'Základní kolo'!$A$7:$M$75,8,FALSE)),"",VLOOKUP($A42,'Základní kolo'!$A$7:$M$75,8,FALSE))</f>
      </c>
      <c r="F42" s="43">
        <f>IF(ISERROR(VLOOKUP($A42,'Základní kolo'!$A$7:$M$75,9,FALSE)),"",VLOOKUP($A42,'Základní kolo'!$A$7:$M$75,9,FALSE))</f>
      </c>
      <c r="G42" s="44">
        <f>IF(ISERROR(VLOOKUP($A42,'Základní kolo'!$A$7:$M$75,10,FALSE)),"",VLOOKUP($A42,'Základní kolo'!$A$7:$M$75,10,FALSE))</f>
      </c>
      <c r="H42" s="45">
        <f>IF(ISERROR(VLOOKUP($A42,'Základní kolo'!$A$7:$M$75,11,FALSE)),"",VLOOKUP($A42,'Základní kolo'!$A$7:$M$75,11,FALSE))</f>
      </c>
      <c r="I42" s="45">
        <f>IF(ISERROR(VLOOKUP($A42,'Základní kolo'!$A$7:$M$75,12,FALSE)),"",VLOOKUP($A42,'Základní kolo'!$A$7:$M$75,12,FALSE))</f>
      </c>
      <c r="J42" s="46">
        <f>IF(ISERROR(VLOOKUP($A42,'Základní kolo'!$A$7:$M$75,13,FALSE)),"",VLOOKUP($A42,'Základní kolo'!$A$7:$M$75,13,FALSE))</f>
      </c>
    </row>
    <row r="43" spans="1:10" s="5" customFormat="1" ht="12.75">
      <c r="A43" s="5">
        <v>37</v>
      </c>
      <c r="B43" s="41">
        <f>IF(ISERROR(VLOOKUP($A43,'Základní kolo'!$A$7:$M$75,5,FALSE)),"",VLOOKUP($A43,'Základní kolo'!$A$7:$M$75,5,FALSE))</f>
      </c>
      <c r="C43" s="42">
        <f>IF(ISERROR(VLOOKUP($A43,'Základní kolo'!$A$7:$M$75,6,FALSE)),"",VLOOKUP($A43,'Základní kolo'!$A$7:$M$75,6,FALSE))</f>
      </c>
      <c r="D43" s="43">
        <f>IF(ISERROR(VLOOKUP($A43,'Základní kolo'!$A$7:$M$75,7,FALSE)),"",VLOOKUP($A43,'Základní kolo'!$A$7:$M$75,7,FALSE))</f>
      </c>
      <c r="E43" s="44">
        <f>IF(ISERROR(VLOOKUP($A43,'Základní kolo'!$A$7:$M$75,8,FALSE)),"",VLOOKUP($A43,'Základní kolo'!$A$7:$M$75,8,FALSE))</f>
      </c>
      <c r="F43" s="43">
        <f>IF(ISERROR(VLOOKUP($A43,'Základní kolo'!$A$7:$M$75,9,FALSE)),"",VLOOKUP($A43,'Základní kolo'!$A$7:$M$75,9,FALSE))</f>
      </c>
      <c r="G43" s="44">
        <f>IF(ISERROR(VLOOKUP($A43,'Základní kolo'!$A$7:$M$75,10,FALSE)),"",VLOOKUP($A43,'Základní kolo'!$A$7:$M$75,10,FALSE))</f>
      </c>
      <c r="H43" s="45">
        <f>IF(ISERROR(VLOOKUP($A43,'Základní kolo'!$A$7:$M$75,11,FALSE)),"",VLOOKUP($A43,'Základní kolo'!$A$7:$M$75,11,FALSE))</f>
      </c>
      <c r="I43" s="45">
        <f>IF(ISERROR(VLOOKUP($A43,'Základní kolo'!$A$7:$M$75,12,FALSE)),"",VLOOKUP($A43,'Základní kolo'!$A$7:$M$75,12,FALSE))</f>
      </c>
      <c r="J43" s="46">
        <f>IF(ISERROR(VLOOKUP($A43,'Základní kolo'!$A$7:$M$75,13,FALSE)),"",VLOOKUP($A43,'Základní kolo'!$A$7:$M$75,13,FALSE))</f>
      </c>
    </row>
    <row r="44" spans="1:10" s="5" customFormat="1" ht="12.75">
      <c r="A44" s="5">
        <v>38</v>
      </c>
      <c r="B44" s="41">
        <f>IF(ISERROR(VLOOKUP($A44,'Základní kolo'!$A$7:$M$75,5,FALSE)),"",VLOOKUP($A44,'Základní kolo'!$A$7:$M$75,5,FALSE))</f>
      </c>
      <c r="C44" s="42">
        <f>IF(ISERROR(VLOOKUP($A44,'Základní kolo'!$A$7:$M$75,6,FALSE)),"",VLOOKUP($A44,'Základní kolo'!$A$7:$M$75,6,FALSE))</f>
      </c>
      <c r="D44" s="43">
        <f>IF(ISERROR(VLOOKUP($A44,'Základní kolo'!$A$7:$M$75,7,FALSE)),"",VLOOKUP($A44,'Základní kolo'!$A$7:$M$75,7,FALSE))</f>
      </c>
      <c r="E44" s="44">
        <f>IF(ISERROR(VLOOKUP($A44,'Základní kolo'!$A$7:$M$75,8,FALSE)),"",VLOOKUP($A44,'Základní kolo'!$A$7:$M$75,8,FALSE))</f>
      </c>
      <c r="F44" s="43">
        <f>IF(ISERROR(VLOOKUP($A44,'Základní kolo'!$A$7:$M$75,9,FALSE)),"",VLOOKUP($A44,'Základní kolo'!$A$7:$M$75,9,FALSE))</f>
      </c>
      <c r="G44" s="44">
        <f>IF(ISERROR(VLOOKUP($A44,'Základní kolo'!$A$7:$M$75,10,FALSE)),"",VLOOKUP($A44,'Základní kolo'!$A$7:$M$75,10,FALSE))</f>
      </c>
      <c r="H44" s="45">
        <f>IF(ISERROR(VLOOKUP($A44,'Základní kolo'!$A$7:$M$75,11,FALSE)),"",VLOOKUP($A44,'Základní kolo'!$A$7:$M$75,11,FALSE))</f>
      </c>
      <c r="I44" s="45">
        <f>IF(ISERROR(VLOOKUP($A44,'Základní kolo'!$A$7:$M$75,12,FALSE)),"",VLOOKUP($A44,'Základní kolo'!$A$7:$M$75,12,FALSE))</f>
      </c>
      <c r="J44" s="46">
        <f>IF(ISERROR(VLOOKUP($A44,'Základní kolo'!$A$7:$M$75,13,FALSE)),"",VLOOKUP($A44,'Základní kolo'!$A$7:$M$75,13,FALSE))</f>
      </c>
    </row>
    <row r="45" spans="1:10" s="5" customFormat="1" ht="12.75">
      <c r="A45" s="5">
        <v>39</v>
      </c>
      <c r="B45" s="41">
        <f>IF(ISERROR(VLOOKUP($A45,'Základní kolo'!$A$7:$M$75,5,FALSE)),"",VLOOKUP($A45,'Základní kolo'!$A$7:$M$75,5,FALSE))</f>
      </c>
      <c r="C45" s="42">
        <f>IF(ISERROR(VLOOKUP($A45,'Základní kolo'!$A$7:$M$75,6,FALSE)),"",VLOOKUP($A45,'Základní kolo'!$A$7:$M$75,6,FALSE))</f>
      </c>
      <c r="D45" s="43">
        <f>IF(ISERROR(VLOOKUP($A45,'Základní kolo'!$A$7:$M$75,7,FALSE)),"",VLOOKUP($A45,'Základní kolo'!$A$7:$M$75,7,FALSE))</f>
      </c>
      <c r="E45" s="44">
        <f>IF(ISERROR(VLOOKUP($A45,'Základní kolo'!$A$7:$M$75,8,FALSE)),"",VLOOKUP($A45,'Základní kolo'!$A$7:$M$75,8,FALSE))</f>
      </c>
      <c r="F45" s="43">
        <f>IF(ISERROR(VLOOKUP($A45,'Základní kolo'!$A$7:$M$75,9,FALSE)),"",VLOOKUP($A45,'Základní kolo'!$A$7:$M$75,9,FALSE))</f>
      </c>
      <c r="G45" s="44">
        <f>IF(ISERROR(VLOOKUP($A45,'Základní kolo'!$A$7:$M$75,10,FALSE)),"",VLOOKUP($A45,'Základní kolo'!$A$7:$M$75,10,FALSE))</f>
      </c>
      <c r="H45" s="45">
        <f>IF(ISERROR(VLOOKUP($A45,'Základní kolo'!$A$7:$M$75,11,FALSE)),"",VLOOKUP($A45,'Základní kolo'!$A$7:$M$75,11,FALSE))</f>
      </c>
      <c r="I45" s="45">
        <f>IF(ISERROR(VLOOKUP($A45,'Základní kolo'!$A$7:$M$75,12,FALSE)),"",VLOOKUP($A45,'Základní kolo'!$A$7:$M$75,12,FALSE))</f>
      </c>
      <c r="J45" s="46">
        <f>IF(ISERROR(VLOOKUP($A45,'Základní kolo'!$A$7:$M$75,13,FALSE)),"",VLOOKUP($A45,'Základní kolo'!$A$7:$M$75,13,FALSE))</f>
      </c>
    </row>
    <row r="46" spans="1:10" s="5" customFormat="1" ht="12.75">
      <c r="A46" s="5">
        <v>40</v>
      </c>
      <c r="B46" s="41">
        <f>IF(ISERROR(VLOOKUP($A46,'Základní kolo'!$A$7:$M$75,5,FALSE)),"",VLOOKUP($A46,'Základní kolo'!$A$7:$M$75,5,FALSE))</f>
      </c>
      <c r="C46" s="42">
        <f>IF(ISERROR(VLOOKUP($A46,'Základní kolo'!$A$7:$M$75,6,FALSE)),"",VLOOKUP($A46,'Základní kolo'!$A$7:$M$75,6,FALSE))</f>
      </c>
      <c r="D46" s="43">
        <f>IF(ISERROR(VLOOKUP($A46,'Základní kolo'!$A$7:$M$75,7,FALSE)),"",VLOOKUP($A46,'Základní kolo'!$A$7:$M$75,7,FALSE))</f>
      </c>
      <c r="E46" s="44">
        <f>IF(ISERROR(VLOOKUP($A46,'Základní kolo'!$A$7:$M$75,8,FALSE)),"",VLOOKUP($A46,'Základní kolo'!$A$7:$M$75,8,FALSE))</f>
      </c>
      <c r="F46" s="43">
        <f>IF(ISERROR(VLOOKUP($A46,'Základní kolo'!$A$7:$M$75,9,FALSE)),"",VLOOKUP($A46,'Základní kolo'!$A$7:$M$75,9,FALSE))</f>
      </c>
      <c r="G46" s="44">
        <f>IF(ISERROR(VLOOKUP($A46,'Základní kolo'!$A$7:$M$75,10,FALSE)),"",VLOOKUP($A46,'Základní kolo'!$A$7:$M$75,10,FALSE))</f>
      </c>
      <c r="H46" s="45">
        <f>IF(ISERROR(VLOOKUP($A46,'Základní kolo'!$A$7:$M$75,11,FALSE)),"",VLOOKUP($A46,'Základní kolo'!$A$7:$M$75,11,FALSE))</f>
      </c>
      <c r="I46" s="45">
        <f>IF(ISERROR(VLOOKUP($A46,'Základní kolo'!$A$7:$M$75,12,FALSE)),"",VLOOKUP($A46,'Základní kolo'!$A$7:$M$75,12,FALSE))</f>
      </c>
      <c r="J46" s="46">
        <f>IF(ISERROR(VLOOKUP($A46,'Základní kolo'!$A$7:$M$75,13,FALSE)),"",VLOOKUP($A46,'Základní kolo'!$A$7:$M$75,13,FALSE))</f>
      </c>
    </row>
    <row r="47" spans="1:10" s="5" customFormat="1" ht="12.75">
      <c r="A47" s="5">
        <v>41</v>
      </c>
      <c r="B47" s="41">
        <f>IF(ISERROR(VLOOKUP($A47,'Základní kolo'!$A$7:$M$75,5,FALSE)),"",VLOOKUP($A47,'Základní kolo'!$A$7:$M$75,5,FALSE))</f>
      </c>
      <c r="C47" s="42">
        <f>IF(ISERROR(VLOOKUP($A47,'Základní kolo'!$A$7:$M$75,6,FALSE)),"",VLOOKUP($A47,'Základní kolo'!$A$7:$M$75,6,FALSE))</f>
      </c>
      <c r="D47" s="43">
        <f>IF(ISERROR(VLOOKUP($A47,'Základní kolo'!$A$7:$M$75,7,FALSE)),"",VLOOKUP($A47,'Základní kolo'!$A$7:$M$75,7,FALSE))</f>
      </c>
      <c r="E47" s="44">
        <f>IF(ISERROR(VLOOKUP($A47,'Základní kolo'!$A$7:$M$75,8,FALSE)),"",VLOOKUP($A47,'Základní kolo'!$A$7:$M$75,8,FALSE))</f>
      </c>
      <c r="F47" s="43">
        <f>IF(ISERROR(VLOOKUP($A47,'Základní kolo'!$A$7:$M$75,9,FALSE)),"",VLOOKUP($A47,'Základní kolo'!$A$7:$M$75,9,FALSE))</f>
      </c>
      <c r="G47" s="44">
        <f>IF(ISERROR(VLOOKUP($A47,'Základní kolo'!$A$7:$M$75,10,FALSE)),"",VLOOKUP($A47,'Základní kolo'!$A$7:$M$75,10,FALSE))</f>
      </c>
      <c r="H47" s="45">
        <f>IF(ISERROR(VLOOKUP($A47,'Základní kolo'!$A$7:$M$75,11,FALSE)),"",VLOOKUP($A47,'Základní kolo'!$A$7:$M$75,11,FALSE))</f>
      </c>
      <c r="I47" s="45">
        <f>IF(ISERROR(VLOOKUP($A47,'Základní kolo'!$A$7:$M$75,12,FALSE)),"",VLOOKUP($A47,'Základní kolo'!$A$7:$M$75,12,FALSE))</f>
      </c>
      <c r="J47" s="46">
        <f>IF(ISERROR(VLOOKUP($A47,'Základní kolo'!$A$7:$M$75,13,FALSE)),"",VLOOKUP($A47,'Základní kolo'!$A$7:$M$75,13,FALSE))</f>
      </c>
    </row>
    <row r="48" spans="1:10" s="5" customFormat="1" ht="12.75">
      <c r="A48" s="5">
        <v>42</v>
      </c>
      <c r="B48" s="41">
        <f>IF(ISERROR(VLOOKUP($A48,'Základní kolo'!$A$7:$M$75,5,FALSE)),"",VLOOKUP($A48,'Základní kolo'!$A$7:$M$75,5,FALSE))</f>
      </c>
      <c r="C48" s="42">
        <f>IF(ISERROR(VLOOKUP($A48,'Základní kolo'!$A$7:$M$75,6,FALSE)),"",VLOOKUP($A48,'Základní kolo'!$A$7:$M$75,6,FALSE))</f>
      </c>
      <c r="D48" s="43">
        <f>IF(ISERROR(VLOOKUP($A48,'Základní kolo'!$A$7:$M$75,7,FALSE)),"",VLOOKUP($A48,'Základní kolo'!$A$7:$M$75,7,FALSE))</f>
      </c>
      <c r="E48" s="44">
        <f>IF(ISERROR(VLOOKUP($A48,'Základní kolo'!$A$7:$M$75,8,FALSE)),"",VLOOKUP($A48,'Základní kolo'!$A$7:$M$75,8,FALSE))</f>
      </c>
      <c r="F48" s="43">
        <f>IF(ISERROR(VLOOKUP($A48,'Základní kolo'!$A$7:$M$75,9,FALSE)),"",VLOOKUP($A48,'Základní kolo'!$A$7:$M$75,9,FALSE))</f>
      </c>
      <c r="G48" s="44">
        <f>IF(ISERROR(VLOOKUP($A48,'Základní kolo'!$A$7:$M$75,10,FALSE)),"",VLOOKUP($A48,'Základní kolo'!$A$7:$M$75,10,FALSE))</f>
      </c>
      <c r="H48" s="45">
        <f>IF(ISERROR(VLOOKUP($A48,'Základní kolo'!$A$7:$M$75,11,FALSE)),"",VLOOKUP($A48,'Základní kolo'!$A$7:$M$75,11,FALSE))</f>
      </c>
      <c r="I48" s="45">
        <f>IF(ISERROR(VLOOKUP($A48,'Základní kolo'!$A$7:$M$75,12,FALSE)),"",VLOOKUP($A48,'Základní kolo'!$A$7:$M$75,12,FALSE))</f>
      </c>
      <c r="J48" s="46">
        <f>IF(ISERROR(VLOOKUP($A48,'Základní kolo'!$A$7:$M$75,13,FALSE)),"",VLOOKUP($A48,'Základní kolo'!$A$7:$M$75,13,FALSE))</f>
      </c>
    </row>
    <row r="49" spans="1:10" s="5" customFormat="1" ht="12.75">
      <c r="A49" s="5">
        <v>43</v>
      </c>
      <c r="B49" s="41">
        <f>IF(ISERROR(VLOOKUP($A49,'Základní kolo'!$A$7:$M$75,5,FALSE)),"",VLOOKUP($A49,'Základní kolo'!$A$7:$M$75,5,FALSE))</f>
      </c>
      <c r="C49" s="42">
        <f>IF(ISERROR(VLOOKUP($A49,'Základní kolo'!$A$7:$M$75,6,FALSE)),"",VLOOKUP($A49,'Základní kolo'!$A$7:$M$75,6,FALSE))</f>
      </c>
      <c r="D49" s="43">
        <f>IF(ISERROR(VLOOKUP($A49,'Základní kolo'!$A$7:$M$75,7,FALSE)),"",VLOOKUP($A49,'Základní kolo'!$A$7:$M$75,7,FALSE))</f>
      </c>
      <c r="E49" s="44">
        <f>IF(ISERROR(VLOOKUP($A49,'Základní kolo'!$A$7:$M$75,8,FALSE)),"",VLOOKUP($A49,'Základní kolo'!$A$7:$M$75,8,FALSE))</f>
      </c>
      <c r="F49" s="43">
        <f>IF(ISERROR(VLOOKUP($A49,'Základní kolo'!$A$7:$M$75,9,FALSE)),"",VLOOKUP($A49,'Základní kolo'!$A$7:$M$75,9,FALSE))</f>
      </c>
      <c r="G49" s="44">
        <f>IF(ISERROR(VLOOKUP($A49,'Základní kolo'!$A$7:$M$75,10,FALSE)),"",VLOOKUP($A49,'Základní kolo'!$A$7:$M$75,10,FALSE))</f>
      </c>
      <c r="H49" s="45">
        <f>IF(ISERROR(VLOOKUP($A49,'Základní kolo'!$A$7:$M$75,11,FALSE)),"",VLOOKUP($A49,'Základní kolo'!$A$7:$M$75,11,FALSE))</f>
      </c>
      <c r="I49" s="45">
        <f>IF(ISERROR(VLOOKUP($A49,'Základní kolo'!$A$7:$M$75,12,FALSE)),"",VLOOKUP($A49,'Základní kolo'!$A$7:$M$75,12,FALSE))</f>
      </c>
      <c r="J49" s="46">
        <f>IF(ISERROR(VLOOKUP($A49,'Základní kolo'!$A$7:$M$75,13,FALSE)),"",VLOOKUP($A49,'Základní kolo'!$A$7:$M$75,13,FALSE))</f>
      </c>
    </row>
    <row r="50" spans="1:10" s="5" customFormat="1" ht="12.75">
      <c r="A50" s="5">
        <v>44</v>
      </c>
      <c r="B50" s="41">
        <f>IF(ISERROR(VLOOKUP($A50,'Základní kolo'!$A$7:$M$75,5,FALSE)),"",VLOOKUP($A50,'Základní kolo'!$A$7:$M$75,5,FALSE))</f>
      </c>
      <c r="C50" s="42">
        <f>IF(ISERROR(VLOOKUP($A50,'Základní kolo'!$A$7:$M$75,6,FALSE)),"",VLOOKUP($A50,'Základní kolo'!$A$7:$M$75,6,FALSE))</f>
      </c>
      <c r="D50" s="43">
        <f>IF(ISERROR(VLOOKUP($A50,'Základní kolo'!$A$7:$M$75,7,FALSE)),"",VLOOKUP($A50,'Základní kolo'!$A$7:$M$75,7,FALSE))</f>
      </c>
      <c r="E50" s="44">
        <f>IF(ISERROR(VLOOKUP($A50,'Základní kolo'!$A$7:$M$75,8,FALSE)),"",VLOOKUP($A50,'Základní kolo'!$A$7:$M$75,8,FALSE))</f>
      </c>
      <c r="F50" s="43">
        <f>IF(ISERROR(VLOOKUP($A50,'Základní kolo'!$A$7:$M$75,9,FALSE)),"",VLOOKUP($A50,'Základní kolo'!$A$7:$M$75,9,FALSE))</f>
      </c>
      <c r="G50" s="44">
        <f>IF(ISERROR(VLOOKUP($A50,'Základní kolo'!$A$7:$M$75,10,FALSE)),"",VLOOKUP($A50,'Základní kolo'!$A$7:$M$75,10,FALSE))</f>
      </c>
      <c r="H50" s="45">
        <f>IF(ISERROR(VLOOKUP($A50,'Základní kolo'!$A$7:$M$75,11,FALSE)),"",VLOOKUP($A50,'Základní kolo'!$A$7:$M$75,11,FALSE))</f>
      </c>
      <c r="I50" s="45">
        <f>IF(ISERROR(VLOOKUP($A50,'Základní kolo'!$A$7:$M$75,12,FALSE)),"",VLOOKUP($A50,'Základní kolo'!$A$7:$M$75,12,FALSE))</f>
      </c>
      <c r="J50" s="46">
        <f>IF(ISERROR(VLOOKUP($A50,'Základní kolo'!$A$7:$M$75,13,FALSE)),"",VLOOKUP($A50,'Základní kolo'!$A$7:$M$75,13,FALSE))</f>
      </c>
    </row>
    <row r="51" spans="1:10" s="5" customFormat="1" ht="12.75">
      <c r="A51" s="5">
        <v>45</v>
      </c>
      <c r="B51" s="41">
        <f>IF(ISERROR(VLOOKUP($A51,'Základní kolo'!$A$7:$M$75,5,FALSE)),"",VLOOKUP($A51,'Základní kolo'!$A$7:$M$75,5,FALSE))</f>
      </c>
      <c r="C51" s="42">
        <f>IF(ISERROR(VLOOKUP($A51,'Základní kolo'!$A$7:$M$75,6,FALSE)),"",VLOOKUP($A51,'Základní kolo'!$A$7:$M$75,6,FALSE))</f>
      </c>
      <c r="D51" s="43">
        <f>IF(ISERROR(VLOOKUP($A51,'Základní kolo'!$A$7:$M$75,7,FALSE)),"",VLOOKUP($A51,'Základní kolo'!$A$7:$M$75,7,FALSE))</f>
      </c>
      <c r="E51" s="44">
        <f>IF(ISERROR(VLOOKUP($A51,'Základní kolo'!$A$7:$M$75,8,FALSE)),"",VLOOKUP($A51,'Základní kolo'!$A$7:$M$75,8,FALSE))</f>
      </c>
      <c r="F51" s="43">
        <f>IF(ISERROR(VLOOKUP($A51,'Základní kolo'!$A$7:$M$75,9,FALSE)),"",VLOOKUP($A51,'Základní kolo'!$A$7:$M$75,9,FALSE))</f>
      </c>
      <c r="G51" s="44">
        <f>IF(ISERROR(VLOOKUP($A51,'Základní kolo'!$A$7:$M$75,10,FALSE)),"",VLOOKUP($A51,'Základní kolo'!$A$7:$M$75,10,FALSE))</f>
      </c>
      <c r="H51" s="45">
        <f>IF(ISERROR(VLOOKUP($A51,'Základní kolo'!$A$7:$M$75,11,FALSE)),"",VLOOKUP($A51,'Základní kolo'!$A$7:$M$75,11,FALSE))</f>
      </c>
      <c r="I51" s="45">
        <f>IF(ISERROR(VLOOKUP($A51,'Základní kolo'!$A$7:$M$75,12,FALSE)),"",VLOOKUP($A51,'Základní kolo'!$A$7:$M$75,12,FALSE))</f>
      </c>
      <c r="J51" s="46">
        <f>IF(ISERROR(VLOOKUP($A51,'Základní kolo'!$A$7:$M$75,13,FALSE)),"",VLOOKUP($A51,'Základní kolo'!$A$7:$M$75,13,FALSE))</f>
      </c>
    </row>
    <row r="52" spans="1:10" s="5" customFormat="1" ht="12.75">
      <c r="A52" s="5">
        <v>46</v>
      </c>
      <c r="B52" s="41">
        <f>IF(ISERROR(VLOOKUP($A52,'Základní kolo'!$A$7:$M$75,5,FALSE)),"",VLOOKUP($A52,'Základní kolo'!$A$7:$M$75,5,FALSE))</f>
      </c>
      <c r="C52" s="42">
        <f>IF(ISERROR(VLOOKUP($A52,'Základní kolo'!$A$7:$M$75,6,FALSE)),"",VLOOKUP($A52,'Základní kolo'!$A$7:$M$75,6,FALSE))</f>
      </c>
      <c r="D52" s="43">
        <f>IF(ISERROR(VLOOKUP($A52,'Základní kolo'!$A$7:$M$75,7,FALSE)),"",VLOOKUP($A52,'Základní kolo'!$A$7:$M$75,7,FALSE))</f>
      </c>
      <c r="E52" s="44">
        <f>IF(ISERROR(VLOOKUP($A52,'Základní kolo'!$A$7:$M$75,8,FALSE)),"",VLOOKUP($A52,'Základní kolo'!$A$7:$M$75,8,FALSE))</f>
      </c>
      <c r="F52" s="43">
        <f>IF(ISERROR(VLOOKUP($A52,'Základní kolo'!$A$7:$M$75,9,FALSE)),"",VLOOKUP($A52,'Základní kolo'!$A$7:$M$75,9,FALSE))</f>
      </c>
      <c r="G52" s="44">
        <f>IF(ISERROR(VLOOKUP($A52,'Základní kolo'!$A$7:$M$75,10,FALSE)),"",VLOOKUP($A52,'Základní kolo'!$A$7:$M$75,10,FALSE))</f>
      </c>
      <c r="H52" s="45">
        <f>IF(ISERROR(VLOOKUP($A52,'Základní kolo'!$A$7:$M$75,11,FALSE)),"",VLOOKUP($A52,'Základní kolo'!$A$7:$M$75,11,FALSE))</f>
      </c>
      <c r="I52" s="45">
        <f>IF(ISERROR(VLOOKUP($A52,'Základní kolo'!$A$7:$M$75,12,FALSE)),"",VLOOKUP($A52,'Základní kolo'!$A$7:$M$75,12,FALSE))</f>
      </c>
      <c r="J52" s="46">
        <f>IF(ISERROR(VLOOKUP($A52,'Základní kolo'!$A$7:$M$75,13,FALSE)),"",VLOOKUP($A52,'Základní kolo'!$A$7:$M$75,13,FALSE))</f>
      </c>
    </row>
    <row r="53" spans="1:10" s="5" customFormat="1" ht="12.75">
      <c r="A53" s="5">
        <v>47</v>
      </c>
      <c r="B53" s="41">
        <f>IF(ISERROR(VLOOKUP($A53,'Základní kolo'!$A$7:$M$75,5,FALSE)),"",VLOOKUP($A53,'Základní kolo'!$A$7:$M$75,5,FALSE))</f>
      </c>
      <c r="C53" s="42">
        <f>IF(ISERROR(VLOOKUP($A53,'Základní kolo'!$A$7:$M$75,6,FALSE)),"",VLOOKUP($A53,'Základní kolo'!$A$7:$M$75,6,FALSE))</f>
      </c>
      <c r="D53" s="43">
        <f>IF(ISERROR(VLOOKUP($A53,'Základní kolo'!$A$7:$M$75,7,FALSE)),"",VLOOKUP($A53,'Základní kolo'!$A$7:$M$75,7,FALSE))</f>
      </c>
      <c r="E53" s="44">
        <f>IF(ISERROR(VLOOKUP($A53,'Základní kolo'!$A$7:$M$75,8,FALSE)),"",VLOOKUP($A53,'Základní kolo'!$A$7:$M$75,8,FALSE))</f>
      </c>
      <c r="F53" s="43">
        <f>IF(ISERROR(VLOOKUP($A53,'Základní kolo'!$A$7:$M$75,9,FALSE)),"",VLOOKUP($A53,'Základní kolo'!$A$7:$M$75,9,FALSE))</f>
      </c>
      <c r="G53" s="44">
        <f>IF(ISERROR(VLOOKUP($A53,'Základní kolo'!$A$7:$M$75,10,FALSE)),"",VLOOKUP($A53,'Základní kolo'!$A$7:$M$75,10,FALSE))</f>
      </c>
      <c r="H53" s="45">
        <f>IF(ISERROR(VLOOKUP($A53,'Základní kolo'!$A$7:$M$75,11,FALSE)),"",VLOOKUP($A53,'Základní kolo'!$A$7:$M$75,11,FALSE))</f>
      </c>
      <c r="I53" s="45">
        <f>IF(ISERROR(VLOOKUP($A53,'Základní kolo'!$A$7:$M$75,12,FALSE)),"",VLOOKUP($A53,'Základní kolo'!$A$7:$M$75,12,FALSE))</f>
      </c>
      <c r="J53" s="46">
        <f>IF(ISERROR(VLOOKUP($A53,'Základní kolo'!$A$7:$M$75,13,FALSE)),"",VLOOKUP($A53,'Základní kolo'!$A$7:$M$75,13,FALSE))</f>
      </c>
    </row>
    <row r="54" spans="1:10" s="5" customFormat="1" ht="12.75">
      <c r="A54" s="5">
        <v>48</v>
      </c>
      <c r="B54" s="41">
        <f>IF(ISERROR(VLOOKUP($A54,'Základní kolo'!$A$7:$M$75,5,FALSE)),"",VLOOKUP($A54,'Základní kolo'!$A$7:$M$75,5,FALSE))</f>
      </c>
      <c r="C54" s="42">
        <f>IF(ISERROR(VLOOKUP($A54,'Základní kolo'!$A$7:$M$75,6,FALSE)),"",VLOOKUP($A54,'Základní kolo'!$A$7:$M$75,6,FALSE))</f>
      </c>
      <c r="D54" s="43">
        <f>IF(ISERROR(VLOOKUP($A54,'Základní kolo'!$A$7:$M$75,7,FALSE)),"",VLOOKUP($A54,'Základní kolo'!$A$7:$M$75,7,FALSE))</f>
      </c>
      <c r="E54" s="44">
        <f>IF(ISERROR(VLOOKUP($A54,'Základní kolo'!$A$7:$M$75,8,FALSE)),"",VLOOKUP($A54,'Základní kolo'!$A$7:$M$75,8,FALSE))</f>
      </c>
      <c r="F54" s="43">
        <f>IF(ISERROR(VLOOKUP($A54,'Základní kolo'!$A$7:$M$75,9,FALSE)),"",VLOOKUP($A54,'Základní kolo'!$A$7:$M$75,9,FALSE))</f>
      </c>
      <c r="G54" s="44">
        <f>IF(ISERROR(VLOOKUP($A54,'Základní kolo'!$A$7:$M$75,10,FALSE)),"",VLOOKUP($A54,'Základní kolo'!$A$7:$M$75,10,FALSE))</f>
      </c>
      <c r="H54" s="45">
        <f>IF(ISERROR(VLOOKUP($A54,'Základní kolo'!$A$7:$M$75,11,FALSE)),"",VLOOKUP($A54,'Základní kolo'!$A$7:$M$75,11,FALSE))</f>
      </c>
      <c r="I54" s="45">
        <f>IF(ISERROR(VLOOKUP($A54,'Základní kolo'!$A$7:$M$75,12,FALSE)),"",VLOOKUP($A54,'Základní kolo'!$A$7:$M$75,12,FALSE))</f>
      </c>
      <c r="J54" s="46">
        <f>IF(ISERROR(VLOOKUP($A54,'Základní kolo'!$A$7:$M$75,13,FALSE)),"",VLOOKUP($A54,'Základní kolo'!$A$7:$M$75,13,FALSE))</f>
      </c>
    </row>
    <row r="55" spans="1:10" s="5" customFormat="1" ht="12.75">
      <c r="A55" s="5">
        <v>49</v>
      </c>
      <c r="B55" s="41">
        <f>IF(ISERROR(VLOOKUP($A55,'Základní kolo'!$A$7:$M$75,5,FALSE)),"",VLOOKUP($A55,'Základní kolo'!$A$7:$M$75,5,FALSE))</f>
      </c>
      <c r="C55" s="42">
        <f>IF(ISERROR(VLOOKUP($A55,'Základní kolo'!$A$7:$M$75,6,FALSE)),"",VLOOKUP($A55,'Základní kolo'!$A$7:$M$75,6,FALSE))</f>
      </c>
      <c r="D55" s="43">
        <f>IF(ISERROR(VLOOKUP($A55,'Základní kolo'!$A$7:$M$75,7,FALSE)),"",VLOOKUP($A55,'Základní kolo'!$A$7:$M$75,7,FALSE))</f>
      </c>
      <c r="E55" s="44">
        <f>IF(ISERROR(VLOOKUP($A55,'Základní kolo'!$A$7:$M$75,8,FALSE)),"",VLOOKUP($A55,'Základní kolo'!$A$7:$M$75,8,FALSE))</f>
      </c>
      <c r="F55" s="43">
        <f>IF(ISERROR(VLOOKUP($A55,'Základní kolo'!$A$7:$M$75,9,FALSE)),"",VLOOKUP($A55,'Základní kolo'!$A$7:$M$75,9,FALSE))</f>
      </c>
      <c r="G55" s="44">
        <f>IF(ISERROR(VLOOKUP($A55,'Základní kolo'!$A$7:$M$75,10,FALSE)),"",VLOOKUP($A55,'Základní kolo'!$A$7:$M$75,10,FALSE))</f>
      </c>
      <c r="H55" s="45">
        <f>IF(ISERROR(VLOOKUP($A55,'Základní kolo'!$A$7:$M$75,11,FALSE)),"",VLOOKUP($A55,'Základní kolo'!$A$7:$M$75,11,FALSE))</f>
      </c>
      <c r="I55" s="45">
        <f>IF(ISERROR(VLOOKUP($A55,'Základní kolo'!$A$7:$M$75,12,FALSE)),"",VLOOKUP($A55,'Základní kolo'!$A$7:$M$75,12,FALSE))</f>
      </c>
      <c r="J55" s="46">
        <f>IF(ISERROR(VLOOKUP($A55,'Základní kolo'!$A$7:$M$75,13,FALSE)),"",VLOOKUP($A55,'Základní kolo'!$A$7:$M$75,13,FALSE))</f>
      </c>
    </row>
    <row r="56" spans="1:10" s="5" customFormat="1" ht="12.75">
      <c r="A56" s="5">
        <v>50</v>
      </c>
      <c r="B56" s="41">
        <f>IF(ISERROR(VLOOKUP($A56,'Základní kolo'!$A$7:$M$75,5,FALSE)),"",VLOOKUP($A56,'Základní kolo'!$A$7:$M$75,5,FALSE))</f>
      </c>
      <c r="C56" s="42">
        <f>IF(ISERROR(VLOOKUP($A56,'Základní kolo'!$A$7:$M$75,6,FALSE)),"",VLOOKUP($A56,'Základní kolo'!$A$7:$M$75,6,FALSE))</f>
      </c>
      <c r="D56" s="43">
        <f>IF(ISERROR(VLOOKUP($A56,'Základní kolo'!$A$7:$M$75,7,FALSE)),"",VLOOKUP($A56,'Základní kolo'!$A$7:$M$75,7,FALSE))</f>
      </c>
      <c r="E56" s="44">
        <f>IF(ISERROR(VLOOKUP($A56,'Základní kolo'!$A$7:$M$75,8,FALSE)),"",VLOOKUP($A56,'Základní kolo'!$A$7:$M$75,8,FALSE))</f>
      </c>
      <c r="F56" s="43">
        <f>IF(ISERROR(VLOOKUP($A56,'Základní kolo'!$A$7:$M$75,9,FALSE)),"",VLOOKUP($A56,'Základní kolo'!$A$7:$M$75,9,FALSE))</f>
      </c>
      <c r="G56" s="44">
        <f>IF(ISERROR(VLOOKUP($A56,'Základní kolo'!$A$7:$M$75,10,FALSE)),"",VLOOKUP($A56,'Základní kolo'!$A$7:$M$75,10,FALSE))</f>
      </c>
      <c r="H56" s="45">
        <f>IF(ISERROR(VLOOKUP($A56,'Základní kolo'!$A$7:$M$75,11,FALSE)),"",VLOOKUP($A56,'Základní kolo'!$A$7:$M$75,11,FALSE))</f>
      </c>
      <c r="I56" s="45">
        <f>IF(ISERROR(VLOOKUP($A56,'Základní kolo'!$A$7:$M$75,12,FALSE)),"",VLOOKUP($A56,'Základní kolo'!$A$7:$M$75,12,FALSE))</f>
      </c>
      <c r="J56" s="46">
        <f>IF(ISERROR(VLOOKUP($A56,'Základní kolo'!$A$7:$M$75,13,FALSE)),"",VLOOKUP($A56,'Základní kolo'!$A$7:$M$75,13,FALSE))</f>
      </c>
    </row>
    <row r="57" spans="1:10" s="5" customFormat="1" ht="12.75">
      <c r="A57" s="5">
        <v>51</v>
      </c>
      <c r="B57" s="41">
        <f>IF(ISERROR(VLOOKUP($A57,'Základní kolo'!$A$7:$M$75,5,FALSE)),"",VLOOKUP($A57,'Základní kolo'!$A$7:$M$75,5,FALSE))</f>
      </c>
      <c r="C57" s="42">
        <f>IF(ISERROR(VLOOKUP($A57,'Základní kolo'!$A$7:$M$75,6,FALSE)),"",VLOOKUP($A57,'Základní kolo'!$A$7:$M$75,6,FALSE))</f>
      </c>
      <c r="D57" s="43">
        <f>IF(ISERROR(VLOOKUP($A57,'Základní kolo'!$A$7:$M$75,7,FALSE)),"",VLOOKUP($A57,'Základní kolo'!$A$7:$M$75,7,FALSE))</f>
      </c>
      <c r="E57" s="44">
        <f>IF(ISERROR(VLOOKUP($A57,'Základní kolo'!$A$7:$M$75,8,FALSE)),"",VLOOKUP($A57,'Základní kolo'!$A$7:$M$75,8,FALSE))</f>
      </c>
      <c r="F57" s="43">
        <f>IF(ISERROR(VLOOKUP($A57,'Základní kolo'!$A$7:$M$75,9,FALSE)),"",VLOOKUP($A57,'Základní kolo'!$A$7:$M$75,9,FALSE))</f>
      </c>
      <c r="G57" s="44">
        <f>IF(ISERROR(VLOOKUP($A57,'Základní kolo'!$A$7:$M$75,10,FALSE)),"",VLOOKUP($A57,'Základní kolo'!$A$7:$M$75,10,FALSE))</f>
      </c>
      <c r="H57" s="45">
        <f>IF(ISERROR(VLOOKUP($A57,'Základní kolo'!$A$7:$M$75,11,FALSE)),"",VLOOKUP($A57,'Základní kolo'!$A$7:$M$75,11,FALSE))</f>
      </c>
      <c r="I57" s="45">
        <f>IF(ISERROR(VLOOKUP($A57,'Základní kolo'!$A$7:$M$75,12,FALSE)),"",VLOOKUP($A57,'Základní kolo'!$A$7:$M$75,12,FALSE))</f>
      </c>
      <c r="J57" s="46">
        <f>IF(ISERROR(VLOOKUP($A57,'Základní kolo'!$A$7:$M$75,13,FALSE)),"",VLOOKUP($A57,'Základní kolo'!$A$7:$M$75,13,FALSE))</f>
      </c>
    </row>
    <row r="58" spans="1:10" s="5" customFormat="1" ht="12.75">
      <c r="A58" s="5">
        <v>52</v>
      </c>
      <c r="B58" s="41">
        <f>IF(ISERROR(VLOOKUP($A58,'Základní kolo'!$A$7:$M$75,5,FALSE)),"",VLOOKUP($A58,'Základní kolo'!$A$7:$M$75,5,FALSE))</f>
      </c>
      <c r="C58" s="42">
        <f>IF(ISERROR(VLOOKUP($A58,'Základní kolo'!$A$7:$M$75,6,FALSE)),"",VLOOKUP($A58,'Základní kolo'!$A$7:$M$75,6,FALSE))</f>
      </c>
      <c r="D58" s="43">
        <f>IF(ISERROR(VLOOKUP($A58,'Základní kolo'!$A$7:$M$75,7,FALSE)),"",VLOOKUP($A58,'Základní kolo'!$A$7:$M$75,7,FALSE))</f>
      </c>
      <c r="E58" s="44">
        <f>IF(ISERROR(VLOOKUP($A58,'Základní kolo'!$A$7:$M$75,8,FALSE)),"",VLOOKUP($A58,'Základní kolo'!$A$7:$M$75,8,FALSE))</f>
      </c>
      <c r="F58" s="43">
        <f>IF(ISERROR(VLOOKUP($A58,'Základní kolo'!$A$7:$M$75,9,FALSE)),"",VLOOKUP($A58,'Základní kolo'!$A$7:$M$75,9,FALSE))</f>
      </c>
      <c r="G58" s="44">
        <f>IF(ISERROR(VLOOKUP($A58,'Základní kolo'!$A$7:$M$75,10,FALSE)),"",VLOOKUP($A58,'Základní kolo'!$A$7:$M$75,10,FALSE))</f>
      </c>
      <c r="H58" s="45">
        <f>IF(ISERROR(VLOOKUP($A58,'Základní kolo'!$A$7:$M$75,11,FALSE)),"",VLOOKUP($A58,'Základní kolo'!$A$7:$M$75,11,FALSE))</f>
      </c>
      <c r="I58" s="45">
        <f>IF(ISERROR(VLOOKUP($A58,'Základní kolo'!$A$7:$M$75,12,FALSE)),"",VLOOKUP($A58,'Základní kolo'!$A$7:$M$75,12,FALSE))</f>
      </c>
      <c r="J58" s="46">
        <f>IF(ISERROR(VLOOKUP($A58,'Základní kolo'!$A$7:$M$75,13,FALSE)),"",VLOOKUP($A58,'Základní kolo'!$A$7:$M$75,13,FALSE))</f>
      </c>
    </row>
    <row r="59" spans="1:10" s="5" customFormat="1" ht="12.75">
      <c r="A59" s="5">
        <v>53</v>
      </c>
      <c r="B59" s="41">
        <f>IF(ISERROR(VLOOKUP($A59,'Základní kolo'!$A$7:$M$75,5,FALSE)),"",VLOOKUP($A59,'Základní kolo'!$A$7:$M$75,5,FALSE))</f>
      </c>
      <c r="C59" s="42">
        <f>IF(ISERROR(VLOOKUP($A59,'Základní kolo'!$A$7:$M$75,6,FALSE)),"",VLOOKUP($A59,'Základní kolo'!$A$7:$M$75,6,FALSE))</f>
      </c>
      <c r="D59" s="43">
        <f>IF(ISERROR(VLOOKUP($A59,'Základní kolo'!$A$7:$M$75,7,FALSE)),"",VLOOKUP($A59,'Základní kolo'!$A$7:$M$75,7,FALSE))</f>
      </c>
      <c r="E59" s="44">
        <f>IF(ISERROR(VLOOKUP($A59,'Základní kolo'!$A$7:$M$75,8,FALSE)),"",VLOOKUP($A59,'Základní kolo'!$A$7:$M$75,8,FALSE))</f>
      </c>
      <c r="F59" s="43">
        <f>IF(ISERROR(VLOOKUP($A59,'Základní kolo'!$A$7:$M$75,9,FALSE)),"",VLOOKUP($A59,'Základní kolo'!$A$7:$M$75,9,FALSE))</f>
      </c>
      <c r="G59" s="44">
        <f>IF(ISERROR(VLOOKUP($A59,'Základní kolo'!$A$7:$M$75,10,FALSE)),"",VLOOKUP($A59,'Základní kolo'!$A$7:$M$75,10,FALSE))</f>
      </c>
      <c r="H59" s="45">
        <f>IF(ISERROR(VLOOKUP($A59,'Základní kolo'!$A$7:$M$75,11,FALSE)),"",VLOOKUP($A59,'Základní kolo'!$A$7:$M$75,11,FALSE))</f>
      </c>
      <c r="I59" s="45">
        <f>IF(ISERROR(VLOOKUP($A59,'Základní kolo'!$A$7:$M$75,12,FALSE)),"",VLOOKUP($A59,'Základní kolo'!$A$7:$M$75,12,FALSE))</f>
      </c>
      <c r="J59" s="46">
        <f>IF(ISERROR(VLOOKUP($A59,'Základní kolo'!$A$7:$M$75,13,FALSE)),"",VLOOKUP($A59,'Základní kolo'!$A$7:$M$75,13,FALSE))</f>
      </c>
    </row>
    <row r="60" spans="1:10" s="5" customFormat="1" ht="12.75">
      <c r="A60" s="5">
        <v>54</v>
      </c>
      <c r="B60" s="41">
        <f>IF(ISERROR(VLOOKUP($A60,'Základní kolo'!$A$7:$M$75,5,FALSE)),"",VLOOKUP($A60,'Základní kolo'!$A$7:$M$75,5,FALSE))</f>
      </c>
      <c r="C60" s="42">
        <f>IF(ISERROR(VLOOKUP($A60,'Základní kolo'!$A$7:$M$75,6,FALSE)),"",VLOOKUP($A60,'Základní kolo'!$A$7:$M$75,6,FALSE))</f>
      </c>
      <c r="D60" s="43">
        <f>IF(ISERROR(VLOOKUP($A60,'Základní kolo'!$A$7:$M$75,7,FALSE)),"",VLOOKUP($A60,'Základní kolo'!$A$7:$M$75,7,FALSE))</f>
      </c>
      <c r="E60" s="44">
        <f>IF(ISERROR(VLOOKUP($A60,'Základní kolo'!$A$7:$M$75,8,FALSE)),"",VLOOKUP($A60,'Základní kolo'!$A$7:$M$75,8,FALSE))</f>
      </c>
      <c r="F60" s="43">
        <f>IF(ISERROR(VLOOKUP($A60,'Základní kolo'!$A$7:$M$75,9,FALSE)),"",VLOOKUP($A60,'Základní kolo'!$A$7:$M$75,9,FALSE))</f>
      </c>
      <c r="G60" s="44">
        <f>IF(ISERROR(VLOOKUP($A60,'Základní kolo'!$A$7:$M$75,10,FALSE)),"",VLOOKUP($A60,'Základní kolo'!$A$7:$M$75,10,FALSE))</f>
      </c>
      <c r="H60" s="45">
        <f>IF(ISERROR(VLOOKUP($A60,'Základní kolo'!$A$7:$M$75,11,FALSE)),"",VLOOKUP($A60,'Základní kolo'!$A$7:$M$75,11,FALSE))</f>
      </c>
      <c r="I60" s="45">
        <f>IF(ISERROR(VLOOKUP($A60,'Základní kolo'!$A$7:$M$75,12,FALSE)),"",VLOOKUP($A60,'Základní kolo'!$A$7:$M$75,12,FALSE))</f>
      </c>
      <c r="J60" s="46">
        <f>IF(ISERROR(VLOOKUP($A60,'Základní kolo'!$A$7:$M$75,13,FALSE)),"",VLOOKUP($A60,'Základní kolo'!$A$7:$M$75,13,FALSE))</f>
      </c>
    </row>
    <row r="61" spans="1:10" s="5" customFormat="1" ht="12.75">
      <c r="A61" s="5">
        <v>55</v>
      </c>
      <c r="B61" s="41">
        <f>IF(ISERROR(VLOOKUP($A61,'Základní kolo'!$A$7:$M$75,5,FALSE)),"",VLOOKUP($A61,'Základní kolo'!$A$7:$M$75,5,FALSE))</f>
      </c>
      <c r="C61" s="42">
        <f>IF(ISERROR(VLOOKUP($A61,'Základní kolo'!$A$7:$M$75,6,FALSE)),"",VLOOKUP($A61,'Základní kolo'!$A$7:$M$75,6,FALSE))</f>
      </c>
      <c r="D61" s="43">
        <f>IF(ISERROR(VLOOKUP($A61,'Základní kolo'!$A$7:$M$75,7,FALSE)),"",VLOOKUP($A61,'Základní kolo'!$A$7:$M$75,7,FALSE))</f>
      </c>
      <c r="E61" s="44">
        <f>IF(ISERROR(VLOOKUP($A61,'Základní kolo'!$A$7:$M$75,8,FALSE)),"",VLOOKUP($A61,'Základní kolo'!$A$7:$M$75,8,FALSE))</f>
      </c>
      <c r="F61" s="43">
        <f>IF(ISERROR(VLOOKUP($A61,'Základní kolo'!$A$7:$M$75,9,FALSE)),"",VLOOKUP($A61,'Základní kolo'!$A$7:$M$75,9,FALSE))</f>
      </c>
      <c r="G61" s="44">
        <f>IF(ISERROR(VLOOKUP($A61,'Základní kolo'!$A$7:$M$75,10,FALSE)),"",VLOOKUP($A61,'Základní kolo'!$A$7:$M$75,10,FALSE))</f>
      </c>
      <c r="H61" s="45">
        <f>IF(ISERROR(VLOOKUP($A61,'Základní kolo'!$A$7:$M$75,11,FALSE)),"",VLOOKUP($A61,'Základní kolo'!$A$7:$M$75,11,FALSE))</f>
      </c>
      <c r="I61" s="45">
        <f>IF(ISERROR(VLOOKUP($A61,'Základní kolo'!$A$7:$M$75,12,FALSE)),"",VLOOKUP($A61,'Základní kolo'!$A$7:$M$75,12,FALSE))</f>
      </c>
      <c r="J61" s="46">
        <f>IF(ISERROR(VLOOKUP($A61,'Základní kolo'!$A$7:$M$75,13,FALSE)),"",VLOOKUP($A61,'Základní kolo'!$A$7:$M$75,13,FALSE))</f>
      </c>
    </row>
    <row r="62" spans="1:10" s="5" customFormat="1" ht="12.75">
      <c r="A62" s="5">
        <v>56</v>
      </c>
      <c r="B62" s="41">
        <f>IF(ISERROR(VLOOKUP($A62,'Základní kolo'!$A$7:$M$75,5,FALSE)),"",VLOOKUP($A62,'Základní kolo'!$A$7:$M$75,5,FALSE))</f>
      </c>
      <c r="C62" s="42">
        <f>IF(ISERROR(VLOOKUP($A62,'Základní kolo'!$A$7:$M$75,6,FALSE)),"",VLOOKUP($A62,'Základní kolo'!$A$7:$M$75,6,FALSE))</f>
      </c>
      <c r="D62" s="43">
        <f>IF(ISERROR(VLOOKUP($A62,'Základní kolo'!$A$7:$M$75,7,FALSE)),"",VLOOKUP($A62,'Základní kolo'!$A$7:$M$75,7,FALSE))</f>
      </c>
      <c r="E62" s="44">
        <f>IF(ISERROR(VLOOKUP($A62,'Základní kolo'!$A$7:$M$75,8,FALSE)),"",VLOOKUP($A62,'Základní kolo'!$A$7:$M$75,8,FALSE))</f>
      </c>
      <c r="F62" s="43">
        <f>IF(ISERROR(VLOOKUP($A62,'Základní kolo'!$A$7:$M$75,9,FALSE)),"",VLOOKUP($A62,'Základní kolo'!$A$7:$M$75,9,FALSE))</f>
      </c>
      <c r="G62" s="44">
        <f>IF(ISERROR(VLOOKUP($A62,'Základní kolo'!$A$7:$M$75,10,FALSE)),"",VLOOKUP($A62,'Základní kolo'!$A$7:$M$75,10,FALSE))</f>
      </c>
      <c r="H62" s="45">
        <f>IF(ISERROR(VLOOKUP($A62,'Základní kolo'!$A$7:$M$75,11,FALSE)),"",VLOOKUP($A62,'Základní kolo'!$A$7:$M$75,11,FALSE))</f>
      </c>
      <c r="I62" s="45">
        <f>IF(ISERROR(VLOOKUP($A62,'Základní kolo'!$A$7:$M$75,12,FALSE)),"",VLOOKUP($A62,'Základní kolo'!$A$7:$M$75,12,FALSE))</f>
      </c>
      <c r="J62" s="46">
        <f>IF(ISERROR(VLOOKUP($A62,'Základní kolo'!$A$7:$M$75,13,FALSE)),"",VLOOKUP($A62,'Základní kolo'!$A$7:$M$75,13,FALSE))</f>
      </c>
    </row>
    <row r="63" spans="1:10" s="5" customFormat="1" ht="12.75">
      <c r="A63" s="5">
        <v>57</v>
      </c>
      <c r="B63" s="41">
        <f>IF(ISERROR(VLOOKUP($A63,'Základní kolo'!$A$7:$M$75,5,FALSE)),"",VLOOKUP($A63,'Základní kolo'!$A$7:$M$75,5,FALSE))</f>
      </c>
      <c r="C63" s="42">
        <f>IF(ISERROR(VLOOKUP($A63,'Základní kolo'!$A$7:$M$75,6,FALSE)),"",VLOOKUP($A63,'Základní kolo'!$A$7:$M$75,6,FALSE))</f>
      </c>
      <c r="D63" s="43">
        <f>IF(ISERROR(VLOOKUP($A63,'Základní kolo'!$A$7:$M$75,7,FALSE)),"",VLOOKUP($A63,'Základní kolo'!$A$7:$M$75,7,FALSE))</f>
      </c>
      <c r="E63" s="44">
        <f>IF(ISERROR(VLOOKUP($A63,'Základní kolo'!$A$7:$M$75,8,FALSE)),"",VLOOKUP($A63,'Základní kolo'!$A$7:$M$75,8,FALSE))</f>
      </c>
      <c r="F63" s="43">
        <f>IF(ISERROR(VLOOKUP($A63,'Základní kolo'!$A$7:$M$75,9,FALSE)),"",VLOOKUP($A63,'Základní kolo'!$A$7:$M$75,9,FALSE))</f>
      </c>
      <c r="G63" s="44">
        <f>IF(ISERROR(VLOOKUP($A63,'Základní kolo'!$A$7:$M$75,10,FALSE)),"",VLOOKUP($A63,'Základní kolo'!$A$7:$M$75,10,FALSE))</f>
      </c>
      <c r="H63" s="45">
        <f>IF(ISERROR(VLOOKUP($A63,'Základní kolo'!$A$7:$M$75,11,FALSE)),"",VLOOKUP($A63,'Základní kolo'!$A$7:$M$75,11,FALSE))</f>
      </c>
      <c r="I63" s="45">
        <f>IF(ISERROR(VLOOKUP($A63,'Základní kolo'!$A$7:$M$75,12,FALSE)),"",VLOOKUP($A63,'Základní kolo'!$A$7:$M$75,12,FALSE))</f>
      </c>
      <c r="J63" s="46">
        <f>IF(ISERROR(VLOOKUP($A63,'Základní kolo'!$A$7:$M$75,13,FALSE)),"",VLOOKUP($A63,'Základní kolo'!$A$7:$M$75,13,FALSE))</f>
      </c>
    </row>
    <row r="64" spans="1:10" s="5" customFormat="1" ht="12.75">
      <c r="A64" s="5">
        <v>58</v>
      </c>
      <c r="B64" s="41">
        <f>IF(ISERROR(VLOOKUP($A64,'Základní kolo'!$A$7:$M$75,5,FALSE)),"",VLOOKUP($A64,'Základní kolo'!$A$7:$M$75,5,FALSE))</f>
      </c>
      <c r="C64" s="42">
        <f>IF(ISERROR(VLOOKUP($A64,'Základní kolo'!$A$7:$M$75,6,FALSE)),"",VLOOKUP($A64,'Základní kolo'!$A$7:$M$75,6,FALSE))</f>
      </c>
      <c r="D64" s="43">
        <f>IF(ISERROR(VLOOKUP($A64,'Základní kolo'!$A$7:$M$75,7,FALSE)),"",VLOOKUP($A64,'Základní kolo'!$A$7:$M$75,7,FALSE))</f>
      </c>
      <c r="E64" s="44">
        <f>IF(ISERROR(VLOOKUP($A64,'Základní kolo'!$A$7:$M$75,8,FALSE)),"",VLOOKUP($A64,'Základní kolo'!$A$7:$M$75,8,FALSE))</f>
      </c>
      <c r="F64" s="43">
        <f>IF(ISERROR(VLOOKUP($A64,'Základní kolo'!$A$7:$M$75,9,FALSE)),"",VLOOKUP($A64,'Základní kolo'!$A$7:$M$75,9,FALSE))</f>
      </c>
      <c r="G64" s="44">
        <f>IF(ISERROR(VLOOKUP($A64,'Základní kolo'!$A$7:$M$75,10,FALSE)),"",VLOOKUP($A64,'Základní kolo'!$A$7:$M$75,10,FALSE))</f>
      </c>
      <c r="H64" s="45">
        <f>IF(ISERROR(VLOOKUP($A64,'Základní kolo'!$A$7:$M$75,11,FALSE)),"",VLOOKUP($A64,'Základní kolo'!$A$7:$M$75,11,FALSE))</f>
      </c>
      <c r="I64" s="45">
        <f>IF(ISERROR(VLOOKUP($A64,'Základní kolo'!$A$7:$M$75,12,FALSE)),"",VLOOKUP($A64,'Základní kolo'!$A$7:$M$75,12,FALSE))</f>
      </c>
      <c r="J64" s="46">
        <f>IF(ISERROR(VLOOKUP($A64,'Základní kolo'!$A$7:$M$75,13,FALSE)),"",VLOOKUP($A64,'Základní kolo'!$A$7:$M$75,13,FALSE))</f>
      </c>
    </row>
    <row r="65" spans="1:10" s="5" customFormat="1" ht="12.75">
      <c r="A65" s="5">
        <v>59</v>
      </c>
      <c r="B65" s="41">
        <f>IF(ISERROR(VLOOKUP($A65,'Základní kolo'!$A$7:$M$75,5,FALSE)),"",VLOOKUP($A65,'Základní kolo'!$A$7:$M$75,5,FALSE))</f>
      </c>
      <c r="C65" s="42">
        <f>IF(ISERROR(VLOOKUP($A65,'Základní kolo'!$A$7:$M$75,6,FALSE)),"",VLOOKUP($A65,'Základní kolo'!$A$7:$M$75,6,FALSE))</f>
      </c>
      <c r="D65" s="43">
        <f>IF(ISERROR(VLOOKUP($A65,'Základní kolo'!$A$7:$M$75,7,FALSE)),"",VLOOKUP($A65,'Základní kolo'!$A$7:$M$75,7,FALSE))</f>
      </c>
      <c r="E65" s="44">
        <f>IF(ISERROR(VLOOKUP($A65,'Základní kolo'!$A$7:$M$75,8,FALSE)),"",VLOOKUP($A65,'Základní kolo'!$A$7:$M$75,8,FALSE))</f>
      </c>
      <c r="F65" s="43">
        <f>IF(ISERROR(VLOOKUP($A65,'Základní kolo'!$A$7:$M$75,9,FALSE)),"",VLOOKUP($A65,'Základní kolo'!$A$7:$M$75,9,FALSE))</f>
      </c>
      <c r="G65" s="44">
        <f>IF(ISERROR(VLOOKUP($A65,'Základní kolo'!$A$7:$M$75,10,FALSE)),"",VLOOKUP($A65,'Základní kolo'!$A$7:$M$75,10,FALSE))</f>
      </c>
      <c r="H65" s="45">
        <f>IF(ISERROR(VLOOKUP($A65,'Základní kolo'!$A$7:$M$75,11,FALSE)),"",VLOOKUP($A65,'Základní kolo'!$A$7:$M$75,11,FALSE))</f>
      </c>
      <c r="I65" s="45">
        <f>IF(ISERROR(VLOOKUP($A65,'Základní kolo'!$A$7:$M$75,12,FALSE)),"",VLOOKUP($A65,'Základní kolo'!$A$7:$M$75,12,FALSE))</f>
      </c>
      <c r="J65" s="46">
        <f>IF(ISERROR(VLOOKUP($A65,'Základní kolo'!$A$7:$M$75,13,FALSE)),"",VLOOKUP($A65,'Základní kolo'!$A$7:$M$75,13,FALSE))</f>
      </c>
    </row>
    <row r="66" spans="1:10" s="5" customFormat="1" ht="12.75">
      <c r="A66" s="5">
        <v>60</v>
      </c>
      <c r="B66" s="41">
        <f>IF(ISERROR(VLOOKUP($A66,'Základní kolo'!$A$7:$M$75,5,FALSE)),"",VLOOKUP($A66,'Základní kolo'!$A$7:$M$75,5,FALSE))</f>
      </c>
      <c r="C66" s="42">
        <f>IF(ISERROR(VLOOKUP($A66,'Základní kolo'!$A$7:$M$75,6,FALSE)),"",VLOOKUP($A66,'Základní kolo'!$A$7:$M$75,6,FALSE))</f>
      </c>
      <c r="D66" s="43">
        <f>IF(ISERROR(VLOOKUP($A66,'Základní kolo'!$A$7:$M$75,7,FALSE)),"",VLOOKUP($A66,'Základní kolo'!$A$7:$M$75,7,FALSE))</f>
      </c>
      <c r="E66" s="44">
        <f>IF(ISERROR(VLOOKUP($A66,'Základní kolo'!$A$7:$M$75,8,FALSE)),"",VLOOKUP($A66,'Základní kolo'!$A$7:$M$75,8,FALSE))</f>
      </c>
      <c r="F66" s="43">
        <f>IF(ISERROR(VLOOKUP($A66,'Základní kolo'!$A$7:$M$75,9,FALSE)),"",VLOOKUP($A66,'Základní kolo'!$A$7:$M$75,9,FALSE))</f>
      </c>
      <c r="G66" s="44">
        <f>IF(ISERROR(VLOOKUP($A66,'Základní kolo'!$A$7:$M$75,10,FALSE)),"",VLOOKUP($A66,'Základní kolo'!$A$7:$M$75,10,FALSE))</f>
      </c>
      <c r="H66" s="45">
        <f>IF(ISERROR(VLOOKUP($A66,'Základní kolo'!$A$7:$M$75,11,FALSE)),"",VLOOKUP($A66,'Základní kolo'!$A$7:$M$75,11,FALSE))</f>
      </c>
      <c r="I66" s="45">
        <f>IF(ISERROR(VLOOKUP($A66,'Základní kolo'!$A$7:$M$75,12,FALSE)),"",VLOOKUP($A66,'Základní kolo'!$A$7:$M$75,12,FALSE))</f>
      </c>
      <c r="J66" s="46">
        <f>IF(ISERROR(VLOOKUP($A66,'Základní kolo'!$A$7:$M$75,13,FALSE)),"",VLOOKUP($A66,'Základní kolo'!$A$7:$M$75,13,FALSE))</f>
      </c>
    </row>
    <row r="67" spans="1:10" s="5" customFormat="1" ht="12.75">
      <c r="A67" s="5">
        <v>61</v>
      </c>
      <c r="B67" s="41">
        <f>IF(ISERROR(VLOOKUP($A67,'Základní kolo'!$A$7:$M$75,5,FALSE)),"",VLOOKUP($A67,'Základní kolo'!$A$7:$M$75,5,FALSE))</f>
      </c>
      <c r="C67" s="42">
        <f>IF(ISERROR(VLOOKUP($A67,'Základní kolo'!$A$7:$M$75,6,FALSE)),"",VLOOKUP($A67,'Základní kolo'!$A$7:$M$75,6,FALSE))</f>
      </c>
      <c r="D67" s="43">
        <f>IF(ISERROR(VLOOKUP($A67,'Základní kolo'!$A$7:$M$75,7,FALSE)),"",VLOOKUP($A67,'Základní kolo'!$A$7:$M$75,7,FALSE))</f>
      </c>
      <c r="E67" s="44">
        <f>IF(ISERROR(VLOOKUP($A67,'Základní kolo'!$A$7:$M$75,8,FALSE)),"",VLOOKUP($A67,'Základní kolo'!$A$7:$M$75,8,FALSE))</f>
      </c>
      <c r="F67" s="43">
        <f>IF(ISERROR(VLOOKUP($A67,'Základní kolo'!$A$7:$M$75,9,FALSE)),"",VLOOKUP($A67,'Základní kolo'!$A$7:$M$75,9,FALSE))</f>
      </c>
      <c r="G67" s="44">
        <f>IF(ISERROR(VLOOKUP($A67,'Základní kolo'!$A$7:$M$75,10,FALSE)),"",VLOOKUP($A67,'Základní kolo'!$A$7:$M$75,10,FALSE))</f>
      </c>
      <c r="H67" s="45">
        <f>IF(ISERROR(VLOOKUP($A67,'Základní kolo'!$A$7:$M$75,11,FALSE)),"",VLOOKUP($A67,'Základní kolo'!$A$7:$M$75,11,FALSE))</f>
      </c>
      <c r="I67" s="45">
        <f>IF(ISERROR(VLOOKUP($A67,'Základní kolo'!$A$7:$M$75,12,FALSE)),"",VLOOKUP($A67,'Základní kolo'!$A$7:$M$75,12,FALSE))</f>
      </c>
      <c r="J67" s="46">
        <f>IF(ISERROR(VLOOKUP($A67,'Základní kolo'!$A$7:$M$75,13,FALSE)),"",VLOOKUP($A67,'Základní kolo'!$A$7:$M$75,13,FALSE))</f>
      </c>
    </row>
    <row r="68" spans="1:10" s="5" customFormat="1" ht="12.75">
      <c r="A68" s="5">
        <v>62</v>
      </c>
      <c r="B68" s="41">
        <f>IF(ISERROR(VLOOKUP($A68,'Základní kolo'!$A$7:$M$75,5,FALSE)),"",VLOOKUP($A68,'Základní kolo'!$A$7:$M$75,5,FALSE))</f>
      </c>
      <c r="C68" s="42">
        <f>IF(ISERROR(VLOOKUP($A68,'Základní kolo'!$A$7:$M$75,6,FALSE)),"",VLOOKUP($A68,'Základní kolo'!$A$7:$M$75,6,FALSE))</f>
      </c>
      <c r="D68" s="43">
        <f>IF(ISERROR(VLOOKUP($A68,'Základní kolo'!$A$7:$M$75,7,FALSE)),"",VLOOKUP($A68,'Základní kolo'!$A$7:$M$75,7,FALSE))</f>
      </c>
      <c r="E68" s="44">
        <f>IF(ISERROR(VLOOKUP($A68,'Základní kolo'!$A$7:$M$75,8,FALSE)),"",VLOOKUP($A68,'Základní kolo'!$A$7:$M$75,8,FALSE))</f>
      </c>
      <c r="F68" s="43">
        <f>IF(ISERROR(VLOOKUP($A68,'Základní kolo'!$A$7:$M$75,9,FALSE)),"",VLOOKUP($A68,'Základní kolo'!$A$7:$M$75,9,FALSE))</f>
      </c>
      <c r="G68" s="44">
        <f>IF(ISERROR(VLOOKUP($A68,'Základní kolo'!$A$7:$M$75,10,FALSE)),"",VLOOKUP($A68,'Základní kolo'!$A$7:$M$75,10,FALSE))</f>
      </c>
      <c r="H68" s="45">
        <f>IF(ISERROR(VLOOKUP($A68,'Základní kolo'!$A$7:$M$75,11,FALSE)),"",VLOOKUP($A68,'Základní kolo'!$A$7:$M$75,11,FALSE))</f>
      </c>
      <c r="I68" s="45">
        <f>IF(ISERROR(VLOOKUP($A68,'Základní kolo'!$A$7:$M$75,12,FALSE)),"",VLOOKUP($A68,'Základní kolo'!$A$7:$M$75,12,FALSE))</f>
      </c>
      <c r="J68" s="46">
        <f>IF(ISERROR(VLOOKUP($A68,'Základní kolo'!$A$7:$M$75,13,FALSE)),"",VLOOKUP($A68,'Základní kolo'!$A$7:$M$75,13,FALSE))</f>
      </c>
    </row>
    <row r="69" spans="1:10" s="5" customFormat="1" ht="12.75">
      <c r="A69" s="5">
        <v>63</v>
      </c>
      <c r="B69" s="41">
        <f>IF(ISERROR(VLOOKUP($A69,'Základní kolo'!$A$7:$M$75,5,FALSE)),"",VLOOKUP($A69,'Základní kolo'!$A$7:$M$75,5,FALSE))</f>
      </c>
      <c r="C69" s="42">
        <f>IF(ISERROR(VLOOKUP($A69,'Základní kolo'!$A$7:$M$75,6,FALSE)),"",VLOOKUP($A69,'Základní kolo'!$A$7:$M$75,6,FALSE))</f>
      </c>
      <c r="D69" s="43">
        <f>IF(ISERROR(VLOOKUP($A69,'Základní kolo'!$A$7:$M$75,7,FALSE)),"",VLOOKUP($A69,'Základní kolo'!$A$7:$M$75,7,FALSE))</f>
      </c>
      <c r="E69" s="44">
        <f>IF(ISERROR(VLOOKUP($A69,'Základní kolo'!$A$7:$M$75,8,FALSE)),"",VLOOKUP($A69,'Základní kolo'!$A$7:$M$75,8,FALSE))</f>
      </c>
      <c r="F69" s="43">
        <f>IF(ISERROR(VLOOKUP($A69,'Základní kolo'!$A$7:$M$75,9,FALSE)),"",VLOOKUP($A69,'Základní kolo'!$A$7:$M$75,9,FALSE))</f>
      </c>
      <c r="G69" s="44">
        <f>IF(ISERROR(VLOOKUP($A69,'Základní kolo'!$A$7:$M$75,10,FALSE)),"",VLOOKUP($A69,'Základní kolo'!$A$7:$M$75,10,FALSE))</f>
      </c>
      <c r="H69" s="45">
        <f>IF(ISERROR(VLOOKUP($A69,'Základní kolo'!$A$7:$M$75,11,FALSE)),"",VLOOKUP($A69,'Základní kolo'!$A$7:$M$75,11,FALSE))</f>
      </c>
      <c r="I69" s="45">
        <f>IF(ISERROR(VLOOKUP($A69,'Základní kolo'!$A$7:$M$75,12,FALSE)),"",VLOOKUP($A69,'Základní kolo'!$A$7:$M$75,12,FALSE))</f>
      </c>
      <c r="J69" s="46">
        <f>IF(ISERROR(VLOOKUP($A69,'Základní kolo'!$A$7:$M$75,13,FALSE)),"",VLOOKUP($A69,'Základní kolo'!$A$7:$M$75,13,FALSE))</f>
      </c>
    </row>
    <row r="70" spans="1:10" s="5" customFormat="1" ht="12.75">
      <c r="A70" s="5">
        <v>64</v>
      </c>
      <c r="B70" s="41">
        <f>IF(ISERROR(VLOOKUP($A70,'Základní kolo'!$A$7:$M$75,5,FALSE)),"",VLOOKUP($A70,'Základní kolo'!$A$7:$M$75,5,FALSE))</f>
      </c>
      <c r="C70" s="42">
        <f>IF(ISERROR(VLOOKUP($A70,'Základní kolo'!$A$7:$M$75,6,FALSE)),"",VLOOKUP($A70,'Základní kolo'!$A$7:$M$75,6,FALSE))</f>
      </c>
      <c r="D70" s="43">
        <f>IF(ISERROR(VLOOKUP($A70,'Základní kolo'!$A$7:$M$75,7,FALSE)),"",VLOOKUP($A70,'Základní kolo'!$A$7:$M$75,7,FALSE))</f>
      </c>
      <c r="E70" s="44">
        <f>IF(ISERROR(VLOOKUP($A70,'Základní kolo'!$A$7:$M$75,8,FALSE)),"",VLOOKUP($A70,'Základní kolo'!$A$7:$M$75,8,FALSE))</f>
      </c>
      <c r="F70" s="43">
        <f>IF(ISERROR(VLOOKUP($A70,'Základní kolo'!$A$7:$M$75,9,FALSE)),"",VLOOKUP($A70,'Základní kolo'!$A$7:$M$75,9,FALSE))</f>
      </c>
      <c r="G70" s="44">
        <f>IF(ISERROR(VLOOKUP($A70,'Základní kolo'!$A$7:$M$75,10,FALSE)),"",VLOOKUP($A70,'Základní kolo'!$A$7:$M$75,10,FALSE))</f>
      </c>
      <c r="H70" s="45">
        <f>IF(ISERROR(VLOOKUP($A70,'Základní kolo'!$A$7:$M$75,11,FALSE)),"",VLOOKUP($A70,'Základní kolo'!$A$7:$M$75,11,FALSE))</f>
      </c>
      <c r="I70" s="45">
        <f>IF(ISERROR(VLOOKUP($A70,'Základní kolo'!$A$7:$M$75,12,FALSE)),"",VLOOKUP($A70,'Základní kolo'!$A$7:$M$75,12,FALSE))</f>
      </c>
      <c r="J70" s="46">
        <f>IF(ISERROR(VLOOKUP($A70,'Základní kolo'!$A$7:$M$75,13,FALSE)),"",VLOOKUP($A70,'Základní kolo'!$A$7:$M$75,13,FALSE))</f>
      </c>
    </row>
    <row r="71" spans="1:10" s="5" customFormat="1" ht="12.75">
      <c r="A71" s="5">
        <v>65</v>
      </c>
      <c r="B71" s="41">
        <f>IF(ISERROR(VLOOKUP($A71,'Základní kolo'!$A$7:$M$75,5,FALSE)),"",VLOOKUP($A71,'Základní kolo'!$A$7:$M$75,5,FALSE))</f>
      </c>
      <c r="C71" s="42">
        <f>IF(ISERROR(VLOOKUP($A71,'Základní kolo'!$A$7:$M$75,6,FALSE)),"",VLOOKUP($A71,'Základní kolo'!$A$7:$M$75,6,FALSE))</f>
      </c>
      <c r="D71" s="43">
        <f>IF(ISERROR(VLOOKUP($A71,'Základní kolo'!$A$7:$M$75,7,FALSE)),"",VLOOKUP($A71,'Základní kolo'!$A$7:$M$75,7,FALSE))</f>
      </c>
      <c r="E71" s="44">
        <f>IF(ISERROR(VLOOKUP($A71,'Základní kolo'!$A$7:$M$75,8,FALSE)),"",VLOOKUP($A71,'Základní kolo'!$A$7:$M$75,8,FALSE))</f>
      </c>
      <c r="F71" s="43">
        <f>IF(ISERROR(VLOOKUP($A71,'Základní kolo'!$A$7:$M$75,9,FALSE)),"",VLOOKUP($A71,'Základní kolo'!$A$7:$M$75,9,FALSE))</f>
      </c>
      <c r="G71" s="44">
        <f>IF(ISERROR(VLOOKUP($A71,'Základní kolo'!$A$7:$M$75,10,FALSE)),"",VLOOKUP($A71,'Základní kolo'!$A$7:$M$75,10,FALSE))</f>
      </c>
      <c r="H71" s="45">
        <f>IF(ISERROR(VLOOKUP($A71,'Základní kolo'!$A$7:$M$75,11,FALSE)),"",VLOOKUP($A71,'Základní kolo'!$A$7:$M$75,11,FALSE))</f>
      </c>
      <c r="I71" s="45">
        <f>IF(ISERROR(VLOOKUP($A71,'Základní kolo'!$A$7:$M$75,12,FALSE)),"",VLOOKUP($A71,'Základní kolo'!$A$7:$M$75,12,FALSE))</f>
      </c>
      <c r="J71" s="46">
        <f>IF(ISERROR(VLOOKUP($A71,'Základní kolo'!$A$7:$M$75,13,FALSE)),"",VLOOKUP($A71,'Základní kolo'!$A$7:$M$75,13,FALSE))</f>
      </c>
    </row>
    <row r="72" spans="1:10" s="5" customFormat="1" ht="12.75">
      <c r="A72" s="5">
        <v>66</v>
      </c>
      <c r="B72" s="41">
        <f>IF(ISERROR(VLOOKUP($A72,'Základní kolo'!$A$7:$M$75,5,FALSE)),"",VLOOKUP($A72,'Základní kolo'!$A$7:$M$75,5,FALSE))</f>
      </c>
      <c r="C72" s="42">
        <f>IF(ISERROR(VLOOKUP($A72,'Základní kolo'!$A$7:$M$75,6,FALSE)),"",VLOOKUP($A72,'Základní kolo'!$A$7:$M$75,6,FALSE))</f>
      </c>
      <c r="D72" s="43">
        <f>IF(ISERROR(VLOOKUP($A72,'Základní kolo'!$A$7:$M$75,7,FALSE)),"",VLOOKUP($A72,'Základní kolo'!$A$7:$M$75,7,FALSE))</f>
      </c>
      <c r="E72" s="44">
        <f>IF(ISERROR(VLOOKUP($A72,'Základní kolo'!$A$7:$M$75,8,FALSE)),"",VLOOKUP($A72,'Základní kolo'!$A$7:$M$75,8,FALSE))</f>
      </c>
      <c r="F72" s="43">
        <f>IF(ISERROR(VLOOKUP($A72,'Základní kolo'!$A$7:$M$75,9,FALSE)),"",VLOOKUP($A72,'Základní kolo'!$A$7:$M$75,9,FALSE))</f>
      </c>
      <c r="G72" s="44">
        <f>IF(ISERROR(VLOOKUP($A72,'Základní kolo'!$A$7:$M$75,10,FALSE)),"",VLOOKUP($A72,'Základní kolo'!$A$7:$M$75,10,FALSE))</f>
      </c>
      <c r="H72" s="45">
        <f>IF(ISERROR(VLOOKUP($A72,'Základní kolo'!$A$7:$M$75,11,FALSE)),"",VLOOKUP($A72,'Základní kolo'!$A$7:$M$75,11,FALSE))</f>
      </c>
      <c r="I72" s="45">
        <f>IF(ISERROR(VLOOKUP($A72,'Základní kolo'!$A$7:$M$75,12,FALSE)),"",VLOOKUP($A72,'Základní kolo'!$A$7:$M$75,12,FALSE))</f>
      </c>
      <c r="J72" s="46">
        <f>IF(ISERROR(VLOOKUP($A72,'Základní kolo'!$A$7:$M$75,13,FALSE)),"",VLOOKUP($A72,'Základní kolo'!$A$7:$M$75,13,FALSE))</f>
      </c>
    </row>
    <row r="73" spans="1:10" s="5" customFormat="1" ht="12.75">
      <c r="A73" s="5">
        <v>67</v>
      </c>
      <c r="B73" s="41">
        <f>IF(ISERROR(VLOOKUP($A73,'Základní kolo'!$A$7:$M$75,5,FALSE)),"",VLOOKUP($A73,'Základní kolo'!$A$7:$M$75,5,FALSE))</f>
      </c>
      <c r="C73" s="42">
        <f>IF(ISERROR(VLOOKUP($A73,'Základní kolo'!$A$7:$M$75,6,FALSE)),"",VLOOKUP($A73,'Základní kolo'!$A$7:$M$75,6,FALSE))</f>
      </c>
      <c r="D73" s="43">
        <f>IF(ISERROR(VLOOKUP($A73,'Základní kolo'!$A$7:$M$75,7,FALSE)),"",VLOOKUP($A73,'Základní kolo'!$A$7:$M$75,7,FALSE))</f>
      </c>
      <c r="E73" s="44">
        <f>IF(ISERROR(VLOOKUP($A73,'Základní kolo'!$A$7:$M$75,8,FALSE)),"",VLOOKUP($A73,'Základní kolo'!$A$7:$M$75,8,FALSE))</f>
      </c>
      <c r="F73" s="43">
        <f>IF(ISERROR(VLOOKUP($A73,'Základní kolo'!$A$7:$M$75,9,FALSE)),"",VLOOKUP($A73,'Základní kolo'!$A$7:$M$75,9,FALSE))</f>
      </c>
      <c r="G73" s="44">
        <f>IF(ISERROR(VLOOKUP($A73,'Základní kolo'!$A$7:$M$75,10,FALSE)),"",VLOOKUP($A73,'Základní kolo'!$A$7:$M$75,10,FALSE))</f>
      </c>
      <c r="H73" s="45">
        <f>IF(ISERROR(VLOOKUP($A73,'Základní kolo'!$A$7:$M$75,11,FALSE)),"",VLOOKUP($A73,'Základní kolo'!$A$7:$M$75,11,FALSE))</f>
      </c>
      <c r="I73" s="45">
        <f>IF(ISERROR(VLOOKUP($A73,'Základní kolo'!$A$7:$M$75,12,FALSE)),"",VLOOKUP($A73,'Základní kolo'!$A$7:$M$75,12,FALSE))</f>
      </c>
      <c r="J73" s="46">
        <f>IF(ISERROR(VLOOKUP($A73,'Základní kolo'!$A$7:$M$75,13,FALSE)),"",VLOOKUP($A73,'Základní kolo'!$A$7:$M$75,13,FALSE))</f>
      </c>
    </row>
    <row r="74" spans="1:10" s="5" customFormat="1" ht="12.75">
      <c r="A74" s="5">
        <v>68</v>
      </c>
      <c r="B74" s="41">
        <f>IF(ISERROR(VLOOKUP($A74,'Základní kolo'!$A$7:$M$75,5,FALSE)),"",VLOOKUP($A74,'Základní kolo'!$A$7:$M$75,5,FALSE))</f>
      </c>
      <c r="C74" s="42">
        <f>IF(ISERROR(VLOOKUP($A74,'Základní kolo'!$A$7:$M$75,6,FALSE)),"",VLOOKUP($A74,'Základní kolo'!$A$7:$M$75,6,FALSE))</f>
      </c>
      <c r="D74" s="43">
        <f>IF(ISERROR(VLOOKUP($A74,'Základní kolo'!$A$7:$M$75,7,FALSE)),"",VLOOKUP($A74,'Základní kolo'!$A$7:$M$75,7,FALSE))</f>
      </c>
      <c r="E74" s="44">
        <f>IF(ISERROR(VLOOKUP($A74,'Základní kolo'!$A$7:$M$75,8,FALSE)),"",VLOOKUP($A74,'Základní kolo'!$A$7:$M$75,8,FALSE))</f>
      </c>
      <c r="F74" s="43">
        <f>IF(ISERROR(VLOOKUP($A74,'Základní kolo'!$A$7:$M$75,9,FALSE)),"",VLOOKUP($A74,'Základní kolo'!$A$7:$M$75,9,FALSE))</f>
      </c>
      <c r="G74" s="44">
        <f>IF(ISERROR(VLOOKUP($A74,'Základní kolo'!$A$7:$M$75,10,FALSE)),"",VLOOKUP($A74,'Základní kolo'!$A$7:$M$75,10,FALSE))</f>
      </c>
      <c r="H74" s="45">
        <f>IF(ISERROR(VLOOKUP($A74,'Základní kolo'!$A$7:$M$75,11,FALSE)),"",VLOOKUP($A74,'Základní kolo'!$A$7:$M$75,11,FALSE))</f>
      </c>
      <c r="I74" s="45">
        <f>IF(ISERROR(VLOOKUP($A74,'Základní kolo'!$A$7:$M$75,12,FALSE)),"",VLOOKUP($A74,'Základní kolo'!$A$7:$M$75,12,FALSE))</f>
      </c>
      <c r="J74" s="46">
        <f>IF(ISERROR(VLOOKUP($A74,'Základní kolo'!$A$7:$M$75,13,FALSE)),"",VLOOKUP($A74,'Základní kolo'!$A$7:$M$75,13,FALSE))</f>
      </c>
    </row>
    <row r="75" spans="1:10" s="5" customFormat="1" ht="12.75">
      <c r="A75" s="5">
        <v>69</v>
      </c>
      <c r="B75" s="41">
        <f>IF(ISERROR(VLOOKUP($A75,'Základní kolo'!$A$7:$M$75,5,FALSE)),"",VLOOKUP($A75,'Základní kolo'!$A$7:$M$75,5,FALSE))</f>
      </c>
      <c r="C75" s="42">
        <f>IF(ISERROR(VLOOKUP($A75,'Základní kolo'!$A$7:$M$75,6,FALSE)),"",VLOOKUP($A75,'Základní kolo'!$A$7:$M$75,6,FALSE))</f>
      </c>
      <c r="D75" s="43">
        <f>IF(ISERROR(VLOOKUP($A75,'Základní kolo'!$A$7:$M$75,7,FALSE)),"",VLOOKUP($A75,'Základní kolo'!$A$7:$M$75,7,FALSE))</f>
      </c>
      <c r="E75" s="44">
        <f>IF(ISERROR(VLOOKUP($A75,'Základní kolo'!$A$7:$M$75,8,FALSE)),"",VLOOKUP($A75,'Základní kolo'!$A$7:$M$75,8,FALSE))</f>
      </c>
      <c r="F75" s="43">
        <f>IF(ISERROR(VLOOKUP($A75,'Základní kolo'!$A$7:$M$75,9,FALSE)),"",VLOOKUP($A75,'Základní kolo'!$A$7:$M$75,9,FALSE))</f>
      </c>
      <c r="G75" s="44">
        <f>IF(ISERROR(VLOOKUP($A75,'Základní kolo'!$A$7:$M$75,10,FALSE)),"",VLOOKUP($A75,'Základní kolo'!$A$7:$M$75,10,FALSE))</f>
      </c>
      <c r="H75" s="45">
        <f>IF(ISERROR(VLOOKUP($A75,'Základní kolo'!$A$7:$M$75,11,FALSE)),"",VLOOKUP($A75,'Základní kolo'!$A$7:$M$75,11,FALSE))</f>
      </c>
      <c r="I75" s="45">
        <f>IF(ISERROR(VLOOKUP($A75,'Základní kolo'!$A$7:$M$75,12,FALSE)),"",VLOOKUP($A75,'Základní kolo'!$A$7:$M$75,12,FALSE))</f>
      </c>
      <c r="J75" s="46">
        <f>IF(ISERROR(VLOOKUP($A75,'Základní kolo'!$A$7:$M$75,13,FALSE)),"",VLOOKUP($A75,'Základní kolo'!$A$7:$M$75,13,FALSE))</f>
      </c>
    </row>
    <row r="76" spans="1:10" s="5" customFormat="1" ht="12.75">
      <c r="A76" s="5">
        <v>70</v>
      </c>
      <c r="B76" s="41">
        <f>IF(ISERROR(VLOOKUP($A76,'Základní kolo'!$A$7:$M$75,5,FALSE)),"",VLOOKUP($A76,'Základní kolo'!$A$7:$M$75,5,FALSE))</f>
      </c>
      <c r="C76" s="42">
        <f>IF(ISERROR(VLOOKUP($A76,'Základní kolo'!$A$7:$M$75,6,FALSE)),"",VLOOKUP($A76,'Základní kolo'!$A$7:$M$75,6,FALSE))</f>
      </c>
      <c r="D76" s="43">
        <f>IF(ISERROR(VLOOKUP($A76,'Základní kolo'!$A$7:$M$75,7,FALSE)),"",VLOOKUP($A76,'Základní kolo'!$A$7:$M$75,7,FALSE))</f>
      </c>
      <c r="E76" s="44">
        <f>IF(ISERROR(VLOOKUP($A76,'Základní kolo'!$A$7:$M$75,8,FALSE)),"",VLOOKUP($A76,'Základní kolo'!$A$7:$M$75,8,FALSE))</f>
      </c>
      <c r="F76" s="43">
        <f>IF(ISERROR(VLOOKUP($A76,'Základní kolo'!$A$7:$M$75,9,FALSE)),"",VLOOKUP($A76,'Základní kolo'!$A$7:$M$75,9,FALSE))</f>
      </c>
      <c r="G76" s="44">
        <f>IF(ISERROR(VLOOKUP($A76,'Základní kolo'!$A$7:$M$75,10,FALSE)),"",VLOOKUP($A76,'Základní kolo'!$A$7:$M$75,10,FALSE))</f>
      </c>
      <c r="H76" s="45">
        <f>IF(ISERROR(VLOOKUP($A76,'Základní kolo'!$A$7:$M$75,11,FALSE)),"",VLOOKUP($A76,'Základní kolo'!$A$7:$M$75,11,FALSE))</f>
      </c>
      <c r="I76" s="45">
        <f>IF(ISERROR(VLOOKUP($A76,'Základní kolo'!$A$7:$M$75,12,FALSE)),"",VLOOKUP($A76,'Základní kolo'!$A$7:$M$75,12,FALSE))</f>
      </c>
      <c r="J76" s="46">
        <f>IF(ISERROR(VLOOKUP($A76,'Základní kolo'!$A$7:$M$75,13,FALSE)),"",VLOOKUP($A76,'Základní kolo'!$A$7:$M$75,13,FALSE))</f>
      </c>
    </row>
    <row r="77" spans="1:10" s="5" customFormat="1" ht="12.75">
      <c r="A77" s="5">
        <v>71</v>
      </c>
      <c r="B77" s="41">
        <f>IF(ISERROR(VLOOKUP($A77,'Základní kolo'!$A$7:$M$75,5,FALSE)),"",VLOOKUP($A77,'Základní kolo'!$A$7:$M$75,5,FALSE))</f>
      </c>
      <c r="C77" s="42">
        <f>IF(ISERROR(VLOOKUP($A77,'Základní kolo'!$A$7:$M$75,6,FALSE)),"",VLOOKUP($A77,'Základní kolo'!$A$7:$M$75,6,FALSE))</f>
      </c>
      <c r="D77" s="43">
        <f>IF(ISERROR(VLOOKUP($A77,'Základní kolo'!$A$7:$M$75,7,FALSE)),"",VLOOKUP($A77,'Základní kolo'!$A$7:$M$75,7,FALSE))</f>
      </c>
      <c r="E77" s="44">
        <f>IF(ISERROR(VLOOKUP($A77,'Základní kolo'!$A$7:$M$75,8,FALSE)),"",VLOOKUP($A77,'Základní kolo'!$A$7:$M$75,8,FALSE))</f>
      </c>
      <c r="F77" s="43">
        <f>IF(ISERROR(VLOOKUP($A77,'Základní kolo'!$A$7:$M$75,9,FALSE)),"",VLOOKUP($A77,'Základní kolo'!$A$7:$M$75,9,FALSE))</f>
      </c>
      <c r="G77" s="44">
        <f>IF(ISERROR(VLOOKUP($A77,'Základní kolo'!$A$7:$M$75,10,FALSE)),"",VLOOKUP($A77,'Základní kolo'!$A$7:$M$75,10,FALSE))</f>
      </c>
      <c r="H77" s="45">
        <f>IF(ISERROR(VLOOKUP($A77,'Základní kolo'!$A$7:$M$75,11,FALSE)),"",VLOOKUP($A77,'Základní kolo'!$A$7:$M$75,11,FALSE))</f>
      </c>
      <c r="I77" s="45">
        <f>IF(ISERROR(VLOOKUP($A77,'Základní kolo'!$A$7:$M$75,12,FALSE)),"",VLOOKUP($A77,'Základní kolo'!$A$7:$M$75,12,FALSE))</f>
      </c>
      <c r="J77" s="46">
        <f>IF(ISERROR(VLOOKUP($A77,'Základní kolo'!$A$7:$M$75,13,FALSE)),"",VLOOKUP($A77,'Základní kolo'!$A$7:$M$75,13,FALSE))</f>
      </c>
    </row>
    <row r="78" spans="1:10" s="5" customFormat="1" ht="12.75">
      <c r="A78" s="5">
        <v>72</v>
      </c>
      <c r="B78" s="41">
        <f>IF(ISERROR(VLOOKUP($A78,'Základní kolo'!$A$7:$M$75,5,FALSE)),"",VLOOKUP($A78,'Základní kolo'!$A$7:$M$75,5,FALSE))</f>
      </c>
      <c r="C78" s="42">
        <f>IF(ISERROR(VLOOKUP($A78,'Základní kolo'!$A$7:$M$75,6,FALSE)),"",VLOOKUP($A78,'Základní kolo'!$A$7:$M$75,6,FALSE))</f>
      </c>
      <c r="D78" s="43">
        <f>IF(ISERROR(VLOOKUP($A78,'Základní kolo'!$A$7:$M$75,7,FALSE)),"",VLOOKUP($A78,'Základní kolo'!$A$7:$M$75,7,FALSE))</f>
      </c>
      <c r="E78" s="44">
        <f>IF(ISERROR(VLOOKUP($A78,'Základní kolo'!$A$7:$M$75,8,FALSE)),"",VLOOKUP($A78,'Základní kolo'!$A$7:$M$75,8,FALSE))</f>
      </c>
      <c r="F78" s="43">
        <f>IF(ISERROR(VLOOKUP($A78,'Základní kolo'!$A$7:$M$75,9,FALSE)),"",VLOOKUP($A78,'Základní kolo'!$A$7:$M$75,9,FALSE))</f>
      </c>
      <c r="G78" s="44">
        <f>IF(ISERROR(VLOOKUP($A78,'Základní kolo'!$A$7:$M$75,10,FALSE)),"",VLOOKUP($A78,'Základní kolo'!$A$7:$M$75,10,FALSE))</f>
      </c>
      <c r="H78" s="45">
        <f>IF(ISERROR(VLOOKUP($A78,'Základní kolo'!$A$7:$M$75,11,FALSE)),"",VLOOKUP($A78,'Základní kolo'!$A$7:$M$75,11,FALSE))</f>
      </c>
      <c r="I78" s="45">
        <f>IF(ISERROR(VLOOKUP($A78,'Základní kolo'!$A$7:$M$75,12,FALSE)),"",VLOOKUP($A78,'Základní kolo'!$A$7:$M$75,12,FALSE))</f>
      </c>
      <c r="J78" s="46">
        <f>IF(ISERROR(VLOOKUP($A78,'Základní kolo'!$A$7:$M$75,13,FALSE)),"",VLOOKUP($A78,'Základní kolo'!$A$7:$M$75,13,FALSE))</f>
      </c>
    </row>
    <row r="79" spans="1:10" s="5" customFormat="1" ht="12.75">
      <c r="A79" s="5">
        <v>73</v>
      </c>
      <c r="B79" s="41">
        <f>IF(ISERROR(VLOOKUP($A79,'Základní kolo'!$A$7:$M$75,5,FALSE)),"",VLOOKUP($A79,'Základní kolo'!$A$7:$M$75,5,FALSE))</f>
      </c>
      <c r="C79" s="42">
        <f>IF(ISERROR(VLOOKUP($A79,'Základní kolo'!$A$7:$M$75,6,FALSE)),"",VLOOKUP($A79,'Základní kolo'!$A$7:$M$75,6,FALSE))</f>
      </c>
      <c r="D79" s="43">
        <f>IF(ISERROR(VLOOKUP($A79,'Základní kolo'!$A$7:$M$75,7,FALSE)),"",VLOOKUP($A79,'Základní kolo'!$A$7:$M$75,7,FALSE))</f>
      </c>
      <c r="E79" s="44">
        <f>IF(ISERROR(VLOOKUP($A79,'Základní kolo'!$A$7:$M$75,8,FALSE)),"",VLOOKUP($A79,'Základní kolo'!$A$7:$M$75,8,FALSE))</f>
      </c>
      <c r="F79" s="43">
        <f>IF(ISERROR(VLOOKUP($A79,'Základní kolo'!$A$7:$M$75,9,FALSE)),"",VLOOKUP($A79,'Základní kolo'!$A$7:$M$75,9,FALSE))</f>
      </c>
      <c r="G79" s="44">
        <f>IF(ISERROR(VLOOKUP($A79,'Základní kolo'!$A$7:$M$75,10,FALSE)),"",VLOOKUP($A79,'Základní kolo'!$A$7:$M$75,10,FALSE))</f>
      </c>
      <c r="H79" s="45">
        <f>IF(ISERROR(VLOOKUP($A79,'Základní kolo'!$A$7:$M$75,11,FALSE)),"",VLOOKUP($A79,'Základní kolo'!$A$7:$M$75,11,FALSE))</f>
      </c>
      <c r="I79" s="45">
        <f>IF(ISERROR(VLOOKUP($A79,'Základní kolo'!$A$7:$M$75,12,FALSE)),"",VLOOKUP($A79,'Základní kolo'!$A$7:$M$75,12,FALSE))</f>
      </c>
      <c r="J79" s="46">
        <f>IF(ISERROR(VLOOKUP($A79,'Základní kolo'!$A$7:$M$75,13,FALSE)),"",VLOOKUP($A79,'Základní kolo'!$A$7:$M$75,13,FALSE))</f>
      </c>
    </row>
    <row r="80" spans="1:10" s="5" customFormat="1" ht="12.75">
      <c r="A80" s="5">
        <v>74</v>
      </c>
      <c r="B80" s="41">
        <f>IF(ISERROR(VLOOKUP($A80,'Základní kolo'!$A$7:$M$75,5,FALSE)),"",VLOOKUP($A80,'Základní kolo'!$A$7:$M$75,5,FALSE))</f>
      </c>
      <c r="C80" s="42">
        <f>IF(ISERROR(VLOOKUP($A80,'Základní kolo'!$A$7:$M$75,6,FALSE)),"",VLOOKUP($A80,'Základní kolo'!$A$7:$M$75,6,FALSE))</f>
      </c>
      <c r="D80" s="43">
        <f>IF(ISERROR(VLOOKUP($A80,'Základní kolo'!$A$7:$M$75,7,FALSE)),"",VLOOKUP($A80,'Základní kolo'!$A$7:$M$75,7,FALSE))</f>
      </c>
      <c r="E80" s="44">
        <f>IF(ISERROR(VLOOKUP($A80,'Základní kolo'!$A$7:$M$75,8,FALSE)),"",VLOOKUP($A80,'Základní kolo'!$A$7:$M$75,8,FALSE))</f>
      </c>
      <c r="F80" s="43">
        <f>IF(ISERROR(VLOOKUP($A80,'Základní kolo'!$A$7:$M$75,9,FALSE)),"",VLOOKUP($A80,'Základní kolo'!$A$7:$M$75,9,FALSE))</f>
      </c>
      <c r="G80" s="44">
        <f>IF(ISERROR(VLOOKUP($A80,'Základní kolo'!$A$7:$M$75,10,FALSE)),"",VLOOKUP($A80,'Základní kolo'!$A$7:$M$75,10,FALSE))</f>
      </c>
      <c r="H80" s="45">
        <f>IF(ISERROR(VLOOKUP($A80,'Základní kolo'!$A$7:$M$75,11,FALSE)),"",VLOOKUP($A80,'Základní kolo'!$A$7:$M$75,11,FALSE))</f>
      </c>
      <c r="I80" s="45">
        <f>IF(ISERROR(VLOOKUP($A80,'Základní kolo'!$A$7:$M$75,12,FALSE)),"",VLOOKUP($A80,'Základní kolo'!$A$7:$M$75,12,FALSE))</f>
      </c>
      <c r="J80" s="46">
        <f>IF(ISERROR(VLOOKUP($A80,'Základní kolo'!$A$7:$M$75,13,FALSE)),"",VLOOKUP($A80,'Základní kolo'!$A$7:$M$75,13,FALSE))</f>
      </c>
    </row>
    <row r="81" spans="1:10" s="5" customFormat="1" ht="12.75">
      <c r="A81" s="5">
        <v>75</v>
      </c>
      <c r="B81" s="41">
        <f>IF(ISERROR(VLOOKUP($A81,'Základní kolo'!$A$7:$M$75,5,FALSE)),"",VLOOKUP($A81,'Základní kolo'!$A$7:$M$75,5,FALSE))</f>
      </c>
      <c r="C81" s="42">
        <f>IF(ISERROR(VLOOKUP($A81,'Základní kolo'!$A$7:$M$75,6,FALSE)),"",VLOOKUP($A81,'Základní kolo'!$A$7:$M$75,6,FALSE))</f>
      </c>
      <c r="D81" s="43">
        <f>IF(ISERROR(VLOOKUP($A81,'Základní kolo'!$A$7:$M$75,7,FALSE)),"",VLOOKUP($A81,'Základní kolo'!$A$7:$M$75,7,FALSE))</f>
      </c>
      <c r="E81" s="44">
        <f>IF(ISERROR(VLOOKUP($A81,'Základní kolo'!$A$7:$M$75,8,FALSE)),"",VLOOKUP($A81,'Základní kolo'!$A$7:$M$75,8,FALSE))</f>
      </c>
      <c r="F81" s="43">
        <f>IF(ISERROR(VLOOKUP($A81,'Základní kolo'!$A$7:$M$75,9,FALSE)),"",VLOOKUP($A81,'Základní kolo'!$A$7:$M$75,9,FALSE))</f>
      </c>
      <c r="G81" s="44">
        <f>IF(ISERROR(VLOOKUP($A81,'Základní kolo'!$A$7:$M$75,10,FALSE)),"",VLOOKUP($A81,'Základní kolo'!$A$7:$M$75,10,FALSE))</f>
      </c>
      <c r="H81" s="45">
        <f>IF(ISERROR(VLOOKUP($A81,'Základní kolo'!$A$7:$M$75,11,FALSE)),"",VLOOKUP($A81,'Základní kolo'!$A$7:$M$75,11,FALSE))</f>
      </c>
      <c r="I81" s="45">
        <f>IF(ISERROR(VLOOKUP($A81,'Základní kolo'!$A$7:$M$75,12,FALSE)),"",VLOOKUP($A81,'Základní kolo'!$A$7:$M$75,12,FALSE))</f>
      </c>
      <c r="J81" s="46">
        <f>IF(ISERROR(VLOOKUP($A81,'Základní kolo'!$A$7:$M$75,13,FALSE)),"",VLOOKUP($A81,'Základní kolo'!$A$7:$M$75,13,FALSE))</f>
      </c>
    </row>
    <row r="82" spans="1:10" s="5" customFormat="1" ht="12.75">
      <c r="A82" s="5">
        <v>76</v>
      </c>
      <c r="B82" s="41">
        <f>IF(ISERROR(VLOOKUP($A82,'Základní kolo'!$A$7:$M$75,5,FALSE)),"",VLOOKUP($A82,'Základní kolo'!$A$7:$M$75,5,FALSE))</f>
      </c>
      <c r="C82" s="42">
        <f>IF(ISERROR(VLOOKUP($A82,'Základní kolo'!$A$7:$M$75,6,FALSE)),"",VLOOKUP($A82,'Základní kolo'!$A$7:$M$75,6,FALSE))</f>
      </c>
      <c r="D82" s="43">
        <f>IF(ISERROR(VLOOKUP($A82,'Základní kolo'!$A$7:$M$75,7,FALSE)),"",VLOOKUP($A82,'Základní kolo'!$A$7:$M$75,7,FALSE))</f>
      </c>
      <c r="E82" s="44">
        <f>IF(ISERROR(VLOOKUP($A82,'Základní kolo'!$A$7:$M$75,8,FALSE)),"",VLOOKUP($A82,'Základní kolo'!$A$7:$M$75,8,FALSE))</f>
      </c>
      <c r="F82" s="43">
        <f>IF(ISERROR(VLOOKUP($A82,'Základní kolo'!$A$7:$M$75,9,FALSE)),"",VLOOKUP($A82,'Základní kolo'!$A$7:$M$75,9,FALSE))</f>
      </c>
      <c r="G82" s="44">
        <f>IF(ISERROR(VLOOKUP($A82,'Základní kolo'!$A$7:$M$75,10,FALSE)),"",VLOOKUP($A82,'Základní kolo'!$A$7:$M$75,10,FALSE))</f>
      </c>
      <c r="H82" s="45">
        <f>IF(ISERROR(VLOOKUP($A82,'Základní kolo'!$A$7:$M$75,11,FALSE)),"",VLOOKUP($A82,'Základní kolo'!$A$7:$M$75,11,FALSE))</f>
      </c>
      <c r="I82" s="45">
        <f>IF(ISERROR(VLOOKUP($A82,'Základní kolo'!$A$7:$M$75,12,FALSE)),"",VLOOKUP($A82,'Základní kolo'!$A$7:$M$75,12,FALSE))</f>
      </c>
      <c r="J82" s="46">
        <f>IF(ISERROR(VLOOKUP($A82,'Základní kolo'!$A$7:$M$75,13,FALSE)),"",VLOOKUP($A82,'Základní kolo'!$A$7:$M$75,13,FALSE))</f>
      </c>
    </row>
    <row r="83" spans="1:10" s="5" customFormat="1" ht="12.75">
      <c r="A83" s="5">
        <v>77</v>
      </c>
      <c r="B83" s="41">
        <f>IF(ISERROR(VLOOKUP($A83,'Základní kolo'!$A$7:$M$75,5,FALSE)),"",VLOOKUP($A83,'Základní kolo'!$A$7:$M$75,5,FALSE))</f>
      </c>
      <c r="C83" s="42">
        <f>IF(ISERROR(VLOOKUP($A83,'Základní kolo'!$A$7:$M$75,6,FALSE)),"",VLOOKUP($A83,'Základní kolo'!$A$7:$M$75,6,FALSE))</f>
      </c>
      <c r="D83" s="43">
        <f>IF(ISERROR(VLOOKUP($A83,'Základní kolo'!$A$7:$M$75,7,FALSE)),"",VLOOKUP($A83,'Základní kolo'!$A$7:$M$75,7,FALSE))</f>
      </c>
      <c r="E83" s="44">
        <f>IF(ISERROR(VLOOKUP($A83,'Základní kolo'!$A$7:$M$75,8,FALSE)),"",VLOOKUP($A83,'Základní kolo'!$A$7:$M$75,8,FALSE))</f>
      </c>
      <c r="F83" s="43">
        <f>IF(ISERROR(VLOOKUP($A83,'Základní kolo'!$A$7:$M$75,9,FALSE)),"",VLOOKUP($A83,'Základní kolo'!$A$7:$M$75,9,FALSE))</f>
      </c>
      <c r="G83" s="44">
        <f>IF(ISERROR(VLOOKUP($A83,'Základní kolo'!$A$7:$M$75,10,FALSE)),"",VLOOKUP($A83,'Základní kolo'!$A$7:$M$75,10,FALSE))</f>
      </c>
      <c r="H83" s="45">
        <f>IF(ISERROR(VLOOKUP($A83,'Základní kolo'!$A$7:$M$75,11,FALSE)),"",VLOOKUP($A83,'Základní kolo'!$A$7:$M$75,11,FALSE))</f>
      </c>
      <c r="I83" s="45">
        <f>IF(ISERROR(VLOOKUP($A83,'Základní kolo'!$A$7:$M$75,12,FALSE)),"",VLOOKUP($A83,'Základní kolo'!$A$7:$M$75,12,FALSE))</f>
      </c>
      <c r="J83" s="46">
        <f>IF(ISERROR(VLOOKUP($A83,'Základní kolo'!$A$7:$M$75,13,FALSE)),"",VLOOKUP($A83,'Základní kolo'!$A$7:$M$75,13,FALSE))</f>
      </c>
    </row>
    <row r="84" spans="1:10" s="5" customFormat="1" ht="12.75">
      <c r="A84" s="5">
        <v>78</v>
      </c>
      <c r="B84" s="41">
        <f>IF(ISERROR(VLOOKUP($A84,'Základní kolo'!$A$7:$M$75,5,FALSE)),"",VLOOKUP($A84,'Základní kolo'!$A$7:$M$75,5,FALSE))</f>
      </c>
      <c r="C84" s="42">
        <f>IF(ISERROR(VLOOKUP($A84,'Základní kolo'!$A$7:$M$75,6,FALSE)),"",VLOOKUP($A84,'Základní kolo'!$A$7:$M$75,6,FALSE))</f>
      </c>
      <c r="D84" s="43">
        <f>IF(ISERROR(VLOOKUP($A84,'Základní kolo'!$A$7:$M$75,7,FALSE)),"",VLOOKUP($A84,'Základní kolo'!$A$7:$M$75,7,FALSE))</f>
      </c>
      <c r="E84" s="44">
        <f>IF(ISERROR(VLOOKUP($A84,'Základní kolo'!$A$7:$M$75,8,FALSE)),"",VLOOKUP($A84,'Základní kolo'!$A$7:$M$75,8,FALSE))</f>
      </c>
      <c r="F84" s="43">
        <f>IF(ISERROR(VLOOKUP($A84,'Základní kolo'!$A$7:$M$75,9,FALSE)),"",VLOOKUP($A84,'Základní kolo'!$A$7:$M$75,9,FALSE))</f>
      </c>
      <c r="G84" s="44">
        <f>IF(ISERROR(VLOOKUP($A84,'Základní kolo'!$A$7:$M$75,10,FALSE)),"",VLOOKUP($A84,'Základní kolo'!$A$7:$M$75,10,FALSE))</f>
      </c>
      <c r="H84" s="45">
        <f>IF(ISERROR(VLOOKUP($A84,'Základní kolo'!$A$7:$M$75,11,FALSE)),"",VLOOKUP($A84,'Základní kolo'!$A$7:$M$75,11,FALSE))</f>
      </c>
      <c r="I84" s="45">
        <f>IF(ISERROR(VLOOKUP($A84,'Základní kolo'!$A$7:$M$75,12,FALSE)),"",VLOOKUP($A84,'Základní kolo'!$A$7:$M$75,12,FALSE))</f>
      </c>
      <c r="J84" s="46">
        <f>IF(ISERROR(VLOOKUP($A84,'Základní kolo'!$A$7:$M$75,13,FALSE)),"",VLOOKUP($A84,'Základní kolo'!$A$7:$M$75,13,FALSE))</f>
      </c>
    </row>
    <row r="85" spans="1:10" s="5" customFormat="1" ht="12.75">
      <c r="A85" s="5">
        <v>79</v>
      </c>
      <c r="B85" s="41">
        <f>IF(ISERROR(VLOOKUP($A85,'Základní kolo'!$A$7:$M$75,5,FALSE)),"",VLOOKUP($A85,'Základní kolo'!$A$7:$M$75,5,FALSE))</f>
      </c>
      <c r="C85" s="42">
        <f>IF(ISERROR(VLOOKUP($A85,'Základní kolo'!$A$7:$M$75,6,FALSE)),"",VLOOKUP($A85,'Základní kolo'!$A$7:$M$75,6,FALSE))</f>
      </c>
      <c r="D85" s="43">
        <f>IF(ISERROR(VLOOKUP($A85,'Základní kolo'!$A$7:$M$75,7,FALSE)),"",VLOOKUP($A85,'Základní kolo'!$A$7:$M$75,7,FALSE))</f>
      </c>
      <c r="E85" s="44">
        <f>IF(ISERROR(VLOOKUP($A85,'Základní kolo'!$A$7:$M$75,8,FALSE)),"",VLOOKUP($A85,'Základní kolo'!$A$7:$M$75,8,FALSE))</f>
      </c>
      <c r="F85" s="43">
        <f>IF(ISERROR(VLOOKUP($A85,'Základní kolo'!$A$7:$M$75,9,FALSE)),"",VLOOKUP($A85,'Základní kolo'!$A$7:$M$75,9,FALSE))</f>
      </c>
      <c r="G85" s="44">
        <f>IF(ISERROR(VLOOKUP($A85,'Základní kolo'!$A$7:$M$75,10,FALSE)),"",VLOOKUP($A85,'Základní kolo'!$A$7:$M$75,10,FALSE))</f>
      </c>
      <c r="H85" s="45">
        <f>IF(ISERROR(VLOOKUP($A85,'Základní kolo'!$A$7:$M$75,11,FALSE)),"",VLOOKUP($A85,'Základní kolo'!$A$7:$M$75,11,FALSE))</f>
      </c>
      <c r="I85" s="45">
        <f>IF(ISERROR(VLOOKUP($A85,'Základní kolo'!$A$7:$M$75,12,FALSE)),"",VLOOKUP($A85,'Základní kolo'!$A$7:$M$75,12,FALSE))</f>
      </c>
      <c r="J85" s="46">
        <f>IF(ISERROR(VLOOKUP($A85,'Základní kolo'!$A$7:$M$75,13,FALSE)),"",VLOOKUP($A85,'Základní kolo'!$A$7:$M$75,13,FALSE))</f>
      </c>
    </row>
    <row r="86" spans="1:10" s="5" customFormat="1" ht="12.75">
      <c r="A86" s="5">
        <v>80</v>
      </c>
      <c r="B86" s="41">
        <f>IF(ISERROR(VLOOKUP($A86,'Základní kolo'!$A$7:$M$75,5,FALSE)),"",VLOOKUP($A86,'Základní kolo'!$A$7:$M$75,5,FALSE))</f>
      </c>
      <c r="C86" s="42">
        <f>IF(ISERROR(VLOOKUP($A86,'Základní kolo'!$A$7:$M$75,6,FALSE)),"",VLOOKUP($A86,'Základní kolo'!$A$7:$M$75,6,FALSE))</f>
      </c>
      <c r="D86" s="43">
        <f>IF(ISERROR(VLOOKUP($A86,'Základní kolo'!$A$7:$M$75,7,FALSE)),"",VLOOKUP($A86,'Základní kolo'!$A$7:$M$75,7,FALSE))</f>
      </c>
      <c r="E86" s="44">
        <f>IF(ISERROR(VLOOKUP($A86,'Základní kolo'!$A$7:$M$75,8,FALSE)),"",VLOOKUP($A86,'Základní kolo'!$A$7:$M$75,8,FALSE))</f>
      </c>
      <c r="F86" s="43">
        <f>IF(ISERROR(VLOOKUP($A86,'Základní kolo'!$A$7:$M$75,9,FALSE)),"",VLOOKUP($A86,'Základní kolo'!$A$7:$M$75,9,FALSE))</f>
      </c>
      <c r="G86" s="44">
        <f>IF(ISERROR(VLOOKUP($A86,'Základní kolo'!$A$7:$M$75,10,FALSE)),"",VLOOKUP($A86,'Základní kolo'!$A$7:$M$75,10,FALSE))</f>
      </c>
      <c r="H86" s="45">
        <f>IF(ISERROR(VLOOKUP($A86,'Základní kolo'!$A$7:$M$75,11,FALSE)),"",VLOOKUP($A86,'Základní kolo'!$A$7:$M$75,11,FALSE))</f>
      </c>
      <c r="I86" s="45">
        <f>IF(ISERROR(VLOOKUP($A86,'Základní kolo'!$A$7:$M$75,12,FALSE)),"",VLOOKUP($A86,'Základní kolo'!$A$7:$M$75,12,FALSE))</f>
      </c>
      <c r="J86" s="46">
        <f>IF(ISERROR(VLOOKUP($A86,'Základní kolo'!$A$7:$M$75,13,FALSE)),"",VLOOKUP($A86,'Základní kolo'!$A$7:$M$75,13,FALSE))</f>
      </c>
    </row>
    <row r="87" spans="1:10" s="5" customFormat="1" ht="12.75">
      <c r="A87" s="5">
        <v>81</v>
      </c>
      <c r="B87" s="41">
        <f>IF(ISERROR(VLOOKUP($A87,'Základní kolo'!$A$7:$M$75,5,FALSE)),"",VLOOKUP($A87,'Základní kolo'!$A$7:$M$75,5,FALSE))</f>
      </c>
      <c r="C87" s="42">
        <f>IF(ISERROR(VLOOKUP($A87,'Základní kolo'!$A$7:$M$75,6,FALSE)),"",VLOOKUP($A87,'Základní kolo'!$A$7:$M$75,6,FALSE))</f>
      </c>
      <c r="D87" s="43">
        <f>IF(ISERROR(VLOOKUP($A87,'Základní kolo'!$A$7:$M$75,7,FALSE)),"",VLOOKUP($A87,'Základní kolo'!$A$7:$M$75,7,FALSE))</f>
      </c>
      <c r="E87" s="44">
        <f>IF(ISERROR(VLOOKUP($A87,'Základní kolo'!$A$7:$M$75,8,FALSE)),"",VLOOKUP($A87,'Základní kolo'!$A$7:$M$75,8,FALSE))</f>
      </c>
      <c r="F87" s="43">
        <f>IF(ISERROR(VLOOKUP($A87,'Základní kolo'!$A$7:$M$75,9,FALSE)),"",VLOOKUP($A87,'Základní kolo'!$A$7:$M$75,9,FALSE))</f>
      </c>
      <c r="G87" s="44">
        <f>IF(ISERROR(VLOOKUP($A87,'Základní kolo'!$A$7:$M$75,10,FALSE)),"",VLOOKUP($A87,'Základní kolo'!$A$7:$M$75,10,FALSE))</f>
      </c>
      <c r="H87" s="45">
        <f>IF(ISERROR(VLOOKUP($A87,'Základní kolo'!$A$7:$M$75,11,FALSE)),"",VLOOKUP($A87,'Základní kolo'!$A$7:$M$75,11,FALSE))</f>
      </c>
      <c r="I87" s="45">
        <f>IF(ISERROR(VLOOKUP($A87,'Základní kolo'!$A$7:$M$75,12,FALSE)),"",VLOOKUP($A87,'Základní kolo'!$A$7:$M$75,12,FALSE))</f>
      </c>
      <c r="J87" s="46">
        <f>IF(ISERROR(VLOOKUP($A87,'Základní kolo'!$A$7:$M$75,13,FALSE)),"",VLOOKUP($A87,'Základní kolo'!$A$7:$M$75,13,FALSE))</f>
      </c>
    </row>
    <row r="88" spans="1:10" s="5" customFormat="1" ht="12.75">
      <c r="A88" s="5">
        <v>82</v>
      </c>
      <c r="B88" s="41">
        <f>IF(ISERROR(VLOOKUP($A88,'Základní kolo'!$A$7:$M$75,5,FALSE)),"",VLOOKUP($A88,'Základní kolo'!$A$7:$M$75,5,FALSE))</f>
      </c>
      <c r="C88" s="42">
        <f>IF(ISERROR(VLOOKUP($A88,'Základní kolo'!$A$7:$M$75,6,FALSE)),"",VLOOKUP($A88,'Základní kolo'!$A$7:$M$75,6,FALSE))</f>
      </c>
      <c r="D88" s="43">
        <f>IF(ISERROR(VLOOKUP($A88,'Základní kolo'!$A$7:$M$75,7,FALSE)),"",VLOOKUP($A88,'Základní kolo'!$A$7:$M$75,7,FALSE))</f>
      </c>
      <c r="E88" s="44">
        <f>IF(ISERROR(VLOOKUP($A88,'Základní kolo'!$A$7:$M$75,8,FALSE)),"",VLOOKUP($A88,'Základní kolo'!$A$7:$M$75,8,FALSE))</f>
      </c>
      <c r="F88" s="43">
        <f>IF(ISERROR(VLOOKUP($A88,'Základní kolo'!$A$7:$M$75,9,FALSE)),"",VLOOKUP($A88,'Základní kolo'!$A$7:$M$75,9,FALSE))</f>
      </c>
      <c r="G88" s="44">
        <f>IF(ISERROR(VLOOKUP($A88,'Základní kolo'!$A$7:$M$75,10,FALSE)),"",VLOOKUP($A88,'Základní kolo'!$A$7:$M$75,10,FALSE))</f>
      </c>
      <c r="H88" s="45">
        <f>IF(ISERROR(VLOOKUP($A88,'Základní kolo'!$A$7:$M$75,11,FALSE)),"",VLOOKUP($A88,'Základní kolo'!$A$7:$M$75,11,FALSE))</f>
      </c>
      <c r="I88" s="45">
        <f>IF(ISERROR(VLOOKUP($A88,'Základní kolo'!$A$7:$M$75,12,FALSE)),"",VLOOKUP($A88,'Základní kolo'!$A$7:$M$75,12,FALSE))</f>
      </c>
      <c r="J88" s="46">
        <f>IF(ISERROR(VLOOKUP($A88,'Základní kolo'!$A$7:$M$75,13,FALSE)),"",VLOOKUP($A88,'Základní kolo'!$A$7:$M$75,13,FALSE))</f>
      </c>
    </row>
    <row r="89" spans="1:10" s="5" customFormat="1" ht="12.75">
      <c r="A89" s="5">
        <v>83</v>
      </c>
      <c r="B89" s="41">
        <f>IF(ISERROR(VLOOKUP($A89,'Základní kolo'!$A$7:$M$75,5,FALSE)),"",VLOOKUP($A89,'Základní kolo'!$A$7:$M$75,5,FALSE))</f>
      </c>
      <c r="C89" s="42">
        <f>IF(ISERROR(VLOOKUP($A89,'Základní kolo'!$A$7:$M$75,6,FALSE)),"",VLOOKUP($A89,'Základní kolo'!$A$7:$M$75,6,FALSE))</f>
      </c>
      <c r="D89" s="43">
        <f>IF(ISERROR(VLOOKUP($A89,'Základní kolo'!$A$7:$M$75,7,FALSE)),"",VLOOKUP($A89,'Základní kolo'!$A$7:$M$75,7,FALSE))</f>
      </c>
      <c r="E89" s="44">
        <f>IF(ISERROR(VLOOKUP($A89,'Základní kolo'!$A$7:$M$75,8,FALSE)),"",VLOOKUP($A89,'Základní kolo'!$A$7:$M$75,8,FALSE))</f>
      </c>
      <c r="F89" s="43">
        <f>IF(ISERROR(VLOOKUP($A89,'Základní kolo'!$A$7:$M$75,9,FALSE)),"",VLOOKUP($A89,'Základní kolo'!$A$7:$M$75,9,FALSE))</f>
      </c>
      <c r="G89" s="44">
        <f>IF(ISERROR(VLOOKUP($A89,'Základní kolo'!$A$7:$M$75,10,FALSE)),"",VLOOKUP($A89,'Základní kolo'!$A$7:$M$75,10,FALSE))</f>
      </c>
      <c r="H89" s="45">
        <f>IF(ISERROR(VLOOKUP($A89,'Základní kolo'!$A$7:$M$75,11,FALSE)),"",VLOOKUP($A89,'Základní kolo'!$A$7:$M$75,11,FALSE))</f>
      </c>
      <c r="I89" s="45">
        <f>IF(ISERROR(VLOOKUP($A89,'Základní kolo'!$A$7:$M$75,12,FALSE)),"",VLOOKUP($A89,'Základní kolo'!$A$7:$M$75,12,FALSE))</f>
      </c>
      <c r="J89" s="46">
        <f>IF(ISERROR(VLOOKUP($A89,'Základní kolo'!$A$7:$M$75,13,FALSE)),"",VLOOKUP($A89,'Základní kolo'!$A$7:$M$75,13,FALSE))</f>
      </c>
    </row>
    <row r="90" spans="1:10" s="5" customFormat="1" ht="12.75">
      <c r="A90" s="5">
        <v>84</v>
      </c>
      <c r="B90" s="41">
        <f>IF(ISERROR(VLOOKUP($A90,'Základní kolo'!$A$7:$M$75,5,FALSE)),"",VLOOKUP($A90,'Základní kolo'!$A$7:$M$75,5,FALSE))</f>
      </c>
      <c r="C90" s="42">
        <f>IF(ISERROR(VLOOKUP($A90,'Základní kolo'!$A$7:$M$75,6,FALSE)),"",VLOOKUP($A90,'Základní kolo'!$A$7:$M$75,6,FALSE))</f>
      </c>
      <c r="D90" s="43">
        <f>IF(ISERROR(VLOOKUP($A90,'Základní kolo'!$A$7:$M$75,7,FALSE)),"",VLOOKUP($A90,'Základní kolo'!$A$7:$M$75,7,FALSE))</f>
      </c>
      <c r="E90" s="44">
        <f>IF(ISERROR(VLOOKUP($A90,'Základní kolo'!$A$7:$M$75,8,FALSE)),"",VLOOKUP($A90,'Základní kolo'!$A$7:$M$75,8,FALSE))</f>
      </c>
      <c r="F90" s="43">
        <f>IF(ISERROR(VLOOKUP($A90,'Základní kolo'!$A$7:$M$75,9,FALSE)),"",VLOOKUP($A90,'Základní kolo'!$A$7:$M$75,9,FALSE))</f>
      </c>
      <c r="G90" s="44">
        <f>IF(ISERROR(VLOOKUP($A90,'Základní kolo'!$A$7:$M$75,10,FALSE)),"",VLOOKUP($A90,'Základní kolo'!$A$7:$M$75,10,FALSE))</f>
      </c>
      <c r="H90" s="45">
        <f>IF(ISERROR(VLOOKUP($A90,'Základní kolo'!$A$7:$M$75,11,FALSE)),"",VLOOKUP($A90,'Základní kolo'!$A$7:$M$75,11,FALSE))</f>
      </c>
      <c r="I90" s="45">
        <f>IF(ISERROR(VLOOKUP($A90,'Základní kolo'!$A$7:$M$75,12,FALSE)),"",VLOOKUP($A90,'Základní kolo'!$A$7:$M$75,12,FALSE))</f>
      </c>
      <c r="J90" s="46">
        <f>IF(ISERROR(VLOOKUP($A90,'Základní kolo'!$A$7:$M$75,13,FALSE)),"",VLOOKUP($A90,'Základní kolo'!$A$7:$M$75,13,FALSE))</f>
      </c>
    </row>
    <row r="91" spans="1:10" s="5" customFormat="1" ht="12.75">
      <c r="A91" s="5">
        <v>85</v>
      </c>
      <c r="B91" s="41">
        <f>IF(ISERROR(VLOOKUP($A91,'Základní kolo'!$A$7:$M$75,5,FALSE)),"",VLOOKUP($A91,'Základní kolo'!$A$7:$M$75,5,FALSE))</f>
      </c>
      <c r="C91" s="42">
        <f>IF(ISERROR(VLOOKUP($A91,'Základní kolo'!$A$7:$M$75,6,FALSE)),"",VLOOKUP($A91,'Základní kolo'!$A$7:$M$75,6,FALSE))</f>
      </c>
      <c r="D91" s="43">
        <f>IF(ISERROR(VLOOKUP($A91,'Základní kolo'!$A$7:$M$75,7,FALSE)),"",VLOOKUP($A91,'Základní kolo'!$A$7:$M$75,7,FALSE))</f>
      </c>
      <c r="E91" s="44">
        <f>IF(ISERROR(VLOOKUP($A91,'Základní kolo'!$A$7:$M$75,8,FALSE)),"",VLOOKUP($A91,'Základní kolo'!$A$7:$M$75,8,FALSE))</f>
      </c>
      <c r="F91" s="43">
        <f>IF(ISERROR(VLOOKUP($A91,'Základní kolo'!$A$7:$M$75,9,FALSE)),"",VLOOKUP($A91,'Základní kolo'!$A$7:$M$75,9,FALSE))</f>
      </c>
      <c r="G91" s="44">
        <f>IF(ISERROR(VLOOKUP($A91,'Základní kolo'!$A$7:$M$75,10,FALSE)),"",VLOOKUP($A91,'Základní kolo'!$A$7:$M$75,10,FALSE))</f>
      </c>
      <c r="H91" s="45">
        <f>IF(ISERROR(VLOOKUP($A91,'Základní kolo'!$A$7:$M$75,11,FALSE)),"",VLOOKUP($A91,'Základní kolo'!$A$7:$M$75,11,FALSE))</f>
      </c>
      <c r="I91" s="45">
        <f>IF(ISERROR(VLOOKUP($A91,'Základní kolo'!$A$7:$M$75,12,FALSE)),"",VLOOKUP($A91,'Základní kolo'!$A$7:$M$75,12,FALSE))</f>
      </c>
      <c r="J91" s="46">
        <f>IF(ISERROR(VLOOKUP($A91,'Základní kolo'!$A$7:$M$75,13,FALSE)),"",VLOOKUP($A91,'Základní kolo'!$A$7:$M$75,13,FALSE))</f>
      </c>
    </row>
    <row r="92" spans="1:10" s="5" customFormat="1" ht="12.75">
      <c r="A92" s="5">
        <v>86</v>
      </c>
      <c r="B92" s="41">
        <f>IF(ISERROR(VLOOKUP($A92,'Základní kolo'!$A$7:$M$75,5,FALSE)),"",VLOOKUP($A92,'Základní kolo'!$A$7:$M$75,5,FALSE))</f>
      </c>
      <c r="C92" s="42">
        <f>IF(ISERROR(VLOOKUP($A92,'Základní kolo'!$A$7:$M$75,6,FALSE)),"",VLOOKUP($A92,'Základní kolo'!$A$7:$M$75,6,FALSE))</f>
      </c>
      <c r="D92" s="43">
        <f>IF(ISERROR(VLOOKUP($A92,'Základní kolo'!$A$7:$M$75,7,FALSE)),"",VLOOKUP($A92,'Základní kolo'!$A$7:$M$75,7,FALSE))</f>
      </c>
      <c r="E92" s="44">
        <f>IF(ISERROR(VLOOKUP($A92,'Základní kolo'!$A$7:$M$75,8,FALSE)),"",VLOOKUP($A92,'Základní kolo'!$A$7:$M$75,8,FALSE))</f>
      </c>
      <c r="F92" s="43">
        <f>IF(ISERROR(VLOOKUP($A92,'Základní kolo'!$A$7:$M$75,9,FALSE)),"",VLOOKUP($A92,'Základní kolo'!$A$7:$M$75,9,FALSE))</f>
      </c>
      <c r="G92" s="44">
        <f>IF(ISERROR(VLOOKUP($A92,'Základní kolo'!$A$7:$M$75,10,FALSE)),"",VLOOKUP($A92,'Základní kolo'!$A$7:$M$75,10,FALSE))</f>
      </c>
      <c r="H92" s="45">
        <f>IF(ISERROR(VLOOKUP($A92,'Základní kolo'!$A$7:$M$75,11,FALSE)),"",VLOOKUP($A92,'Základní kolo'!$A$7:$M$75,11,FALSE))</f>
      </c>
      <c r="I92" s="45">
        <f>IF(ISERROR(VLOOKUP($A92,'Základní kolo'!$A$7:$M$75,12,FALSE)),"",VLOOKUP($A92,'Základní kolo'!$A$7:$M$75,12,FALSE))</f>
      </c>
      <c r="J92" s="46">
        <f>IF(ISERROR(VLOOKUP($A92,'Základní kolo'!$A$7:$M$75,13,FALSE)),"",VLOOKUP($A92,'Základní kolo'!$A$7:$M$75,13,FALSE))</f>
      </c>
    </row>
    <row r="93" spans="1:10" s="5" customFormat="1" ht="12.75">
      <c r="A93" s="5">
        <v>87</v>
      </c>
      <c r="B93" s="41">
        <f>IF(ISERROR(VLOOKUP($A93,'Základní kolo'!$A$7:$M$75,5,FALSE)),"",VLOOKUP($A93,'Základní kolo'!$A$7:$M$75,5,FALSE))</f>
      </c>
      <c r="C93" s="42">
        <f>IF(ISERROR(VLOOKUP($A93,'Základní kolo'!$A$7:$M$75,6,FALSE)),"",VLOOKUP($A93,'Základní kolo'!$A$7:$M$75,6,FALSE))</f>
      </c>
      <c r="D93" s="43">
        <f>IF(ISERROR(VLOOKUP($A93,'Základní kolo'!$A$7:$M$75,7,FALSE)),"",VLOOKUP($A93,'Základní kolo'!$A$7:$M$75,7,FALSE))</f>
      </c>
      <c r="E93" s="44">
        <f>IF(ISERROR(VLOOKUP($A93,'Základní kolo'!$A$7:$M$75,8,FALSE)),"",VLOOKUP($A93,'Základní kolo'!$A$7:$M$75,8,FALSE))</f>
      </c>
      <c r="F93" s="43">
        <f>IF(ISERROR(VLOOKUP($A93,'Základní kolo'!$A$7:$M$75,9,FALSE)),"",VLOOKUP($A93,'Základní kolo'!$A$7:$M$75,9,FALSE))</f>
      </c>
      <c r="G93" s="44">
        <f>IF(ISERROR(VLOOKUP($A93,'Základní kolo'!$A$7:$M$75,10,FALSE)),"",VLOOKUP($A93,'Základní kolo'!$A$7:$M$75,10,FALSE))</f>
      </c>
      <c r="H93" s="45">
        <f>IF(ISERROR(VLOOKUP($A93,'Základní kolo'!$A$7:$M$75,11,FALSE)),"",VLOOKUP($A93,'Základní kolo'!$A$7:$M$75,11,FALSE))</f>
      </c>
      <c r="I93" s="45">
        <f>IF(ISERROR(VLOOKUP($A93,'Základní kolo'!$A$7:$M$75,12,FALSE)),"",VLOOKUP($A93,'Základní kolo'!$A$7:$M$75,12,FALSE))</f>
      </c>
      <c r="J93" s="46">
        <f>IF(ISERROR(VLOOKUP($A93,'Základní kolo'!$A$7:$M$75,13,FALSE)),"",VLOOKUP($A93,'Základní kolo'!$A$7:$M$75,13,FALSE))</f>
      </c>
    </row>
    <row r="94" spans="1:10" s="5" customFormat="1" ht="12.75">
      <c r="A94" s="5">
        <v>88</v>
      </c>
      <c r="B94" s="41">
        <f>IF(ISERROR(VLOOKUP($A94,'Základní kolo'!$A$7:$M$75,5,FALSE)),"",VLOOKUP($A94,'Základní kolo'!$A$7:$M$75,5,FALSE))</f>
      </c>
      <c r="C94" s="42">
        <f>IF(ISERROR(VLOOKUP($A94,'Základní kolo'!$A$7:$M$75,6,FALSE)),"",VLOOKUP($A94,'Základní kolo'!$A$7:$M$75,6,FALSE))</f>
      </c>
      <c r="D94" s="43">
        <f>IF(ISERROR(VLOOKUP($A94,'Základní kolo'!$A$7:$M$75,7,FALSE)),"",VLOOKUP($A94,'Základní kolo'!$A$7:$M$75,7,FALSE))</f>
      </c>
      <c r="E94" s="44">
        <f>IF(ISERROR(VLOOKUP($A94,'Základní kolo'!$A$7:$M$75,8,FALSE)),"",VLOOKUP($A94,'Základní kolo'!$A$7:$M$75,8,FALSE))</f>
      </c>
      <c r="F94" s="43">
        <f>IF(ISERROR(VLOOKUP($A94,'Základní kolo'!$A$7:$M$75,9,FALSE)),"",VLOOKUP($A94,'Základní kolo'!$A$7:$M$75,9,FALSE))</f>
      </c>
      <c r="G94" s="44">
        <f>IF(ISERROR(VLOOKUP($A94,'Základní kolo'!$A$7:$M$75,10,FALSE)),"",VLOOKUP($A94,'Základní kolo'!$A$7:$M$75,10,FALSE))</f>
      </c>
      <c r="H94" s="45">
        <f>IF(ISERROR(VLOOKUP($A94,'Základní kolo'!$A$7:$M$75,11,FALSE)),"",VLOOKUP($A94,'Základní kolo'!$A$7:$M$75,11,FALSE))</f>
      </c>
      <c r="I94" s="45">
        <f>IF(ISERROR(VLOOKUP($A94,'Základní kolo'!$A$7:$M$75,12,FALSE)),"",VLOOKUP($A94,'Základní kolo'!$A$7:$M$75,12,FALSE))</f>
      </c>
      <c r="J94" s="46">
        <f>IF(ISERROR(VLOOKUP($A94,'Základní kolo'!$A$7:$M$75,13,FALSE)),"",VLOOKUP($A94,'Základní kolo'!$A$7:$M$75,13,FALSE))</f>
      </c>
    </row>
    <row r="95" spans="1:10" s="5" customFormat="1" ht="12.75">
      <c r="A95" s="5">
        <v>89</v>
      </c>
      <c r="B95" s="41">
        <f>IF(ISERROR(VLOOKUP($A95,'Základní kolo'!$A$7:$M$75,5,FALSE)),"",VLOOKUP($A95,'Základní kolo'!$A$7:$M$75,5,FALSE))</f>
      </c>
      <c r="C95" s="42">
        <f>IF(ISERROR(VLOOKUP($A95,'Základní kolo'!$A$7:$M$75,6,FALSE)),"",VLOOKUP($A95,'Základní kolo'!$A$7:$M$75,6,FALSE))</f>
      </c>
      <c r="D95" s="43">
        <f>IF(ISERROR(VLOOKUP($A95,'Základní kolo'!$A$7:$M$75,7,FALSE)),"",VLOOKUP($A95,'Základní kolo'!$A$7:$M$75,7,FALSE))</f>
      </c>
      <c r="E95" s="44">
        <f>IF(ISERROR(VLOOKUP($A95,'Základní kolo'!$A$7:$M$75,8,FALSE)),"",VLOOKUP($A95,'Základní kolo'!$A$7:$M$75,8,FALSE))</f>
      </c>
      <c r="F95" s="43">
        <f>IF(ISERROR(VLOOKUP($A95,'Základní kolo'!$A$7:$M$75,9,FALSE)),"",VLOOKUP($A95,'Základní kolo'!$A$7:$M$75,9,FALSE))</f>
      </c>
      <c r="G95" s="44">
        <f>IF(ISERROR(VLOOKUP($A95,'Základní kolo'!$A$7:$M$75,10,FALSE)),"",VLOOKUP($A95,'Základní kolo'!$A$7:$M$75,10,FALSE))</f>
      </c>
      <c r="H95" s="45">
        <f>IF(ISERROR(VLOOKUP($A95,'Základní kolo'!$A$7:$M$75,11,FALSE)),"",VLOOKUP($A95,'Základní kolo'!$A$7:$M$75,11,FALSE))</f>
      </c>
      <c r="I95" s="45">
        <f>IF(ISERROR(VLOOKUP($A95,'Základní kolo'!$A$7:$M$75,12,FALSE)),"",VLOOKUP($A95,'Základní kolo'!$A$7:$M$75,12,FALSE))</f>
      </c>
      <c r="J95" s="46">
        <f>IF(ISERROR(VLOOKUP($A95,'Základní kolo'!$A$7:$M$75,13,FALSE)),"",VLOOKUP($A95,'Základní kolo'!$A$7:$M$75,13,FALSE))</f>
      </c>
    </row>
    <row r="96" spans="1:10" s="5" customFormat="1" ht="12.75">
      <c r="A96" s="5">
        <v>90</v>
      </c>
      <c r="B96" s="41">
        <f>IF(ISERROR(VLOOKUP($A96,'Základní kolo'!$A$7:$M$75,5,FALSE)),"",VLOOKUP($A96,'Základní kolo'!$A$7:$M$75,5,FALSE))</f>
      </c>
      <c r="C96" s="42">
        <f>IF(ISERROR(VLOOKUP($A96,'Základní kolo'!$A$7:$M$75,6,FALSE)),"",VLOOKUP($A96,'Základní kolo'!$A$7:$M$75,6,FALSE))</f>
      </c>
      <c r="D96" s="43">
        <f>IF(ISERROR(VLOOKUP($A96,'Základní kolo'!$A$7:$M$75,7,FALSE)),"",VLOOKUP($A96,'Základní kolo'!$A$7:$M$75,7,FALSE))</f>
      </c>
      <c r="E96" s="44">
        <f>IF(ISERROR(VLOOKUP($A96,'Základní kolo'!$A$7:$M$75,8,FALSE)),"",VLOOKUP($A96,'Základní kolo'!$A$7:$M$75,8,FALSE))</f>
      </c>
      <c r="F96" s="43">
        <f>IF(ISERROR(VLOOKUP($A96,'Základní kolo'!$A$7:$M$75,9,FALSE)),"",VLOOKUP($A96,'Základní kolo'!$A$7:$M$75,9,FALSE))</f>
      </c>
      <c r="G96" s="44">
        <f>IF(ISERROR(VLOOKUP($A96,'Základní kolo'!$A$7:$M$75,10,FALSE)),"",VLOOKUP($A96,'Základní kolo'!$A$7:$M$75,10,FALSE))</f>
      </c>
      <c r="H96" s="45">
        <f>IF(ISERROR(VLOOKUP($A96,'Základní kolo'!$A$7:$M$75,11,FALSE)),"",VLOOKUP($A96,'Základní kolo'!$A$7:$M$75,11,FALSE))</f>
      </c>
      <c r="I96" s="45">
        <f>IF(ISERROR(VLOOKUP($A96,'Základní kolo'!$A$7:$M$75,12,FALSE)),"",VLOOKUP($A96,'Základní kolo'!$A$7:$M$75,12,FALSE))</f>
      </c>
      <c r="J96" s="46">
        <f>IF(ISERROR(VLOOKUP($A96,'Základní kolo'!$A$7:$M$75,13,FALSE)),"",VLOOKUP($A96,'Základní kolo'!$A$7:$M$75,13,FALSE))</f>
      </c>
    </row>
    <row r="97" spans="1:10" s="5" customFormat="1" ht="12.75">
      <c r="A97" s="5">
        <v>91</v>
      </c>
      <c r="B97" s="41">
        <f>IF(ISERROR(VLOOKUP($A97,'Základní kolo'!$A$7:$M$75,5,FALSE)),"",VLOOKUP($A97,'Základní kolo'!$A$7:$M$75,5,FALSE))</f>
      </c>
      <c r="C97" s="42">
        <f>IF(ISERROR(VLOOKUP($A97,'Základní kolo'!$A$7:$M$75,6,FALSE)),"",VLOOKUP($A97,'Základní kolo'!$A$7:$M$75,6,FALSE))</f>
      </c>
      <c r="D97" s="43">
        <f>IF(ISERROR(VLOOKUP($A97,'Základní kolo'!$A$7:$M$75,7,FALSE)),"",VLOOKUP($A97,'Základní kolo'!$A$7:$M$75,7,FALSE))</f>
      </c>
      <c r="E97" s="44">
        <f>IF(ISERROR(VLOOKUP($A97,'Základní kolo'!$A$7:$M$75,8,FALSE)),"",VLOOKUP($A97,'Základní kolo'!$A$7:$M$75,8,FALSE))</f>
      </c>
      <c r="F97" s="43">
        <f>IF(ISERROR(VLOOKUP($A97,'Základní kolo'!$A$7:$M$75,9,FALSE)),"",VLOOKUP($A97,'Základní kolo'!$A$7:$M$75,9,FALSE))</f>
      </c>
      <c r="G97" s="44">
        <f>IF(ISERROR(VLOOKUP($A97,'Základní kolo'!$A$7:$M$75,10,FALSE)),"",VLOOKUP($A97,'Základní kolo'!$A$7:$M$75,10,FALSE))</f>
      </c>
      <c r="H97" s="45">
        <f>IF(ISERROR(VLOOKUP($A97,'Základní kolo'!$A$7:$M$75,11,FALSE)),"",VLOOKUP($A97,'Základní kolo'!$A$7:$M$75,11,FALSE))</f>
      </c>
      <c r="I97" s="45">
        <f>IF(ISERROR(VLOOKUP($A97,'Základní kolo'!$A$7:$M$75,12,FALSE)),"",VLOOKUP($A97,'Základní kolo'!$A$7:$M$75,12,FALSE))</f>
      </c>
      <c r="J97" s="46">
        <f>IF(ISERROR(VLOOKUP($A97,'Základní kolo'!$A$7:$M$75,13,FALSE)),"",VLOOKUP($A97,'Základní kolo'!$A$7:$M$75,13,FALSE))</f>
      </c>
    </row>
    <row r="98" spans="1:10" s="5" customFormat="1" ht="12.75">
      <c r="A98" s="5">
        <v>92</v>
      </c>
      <c r="B98" s="41">
        <f>IF(ISERROR(VLOOKUP($A98,'Základní kolo'!$A$7:$M$75,5,FALSE)),"",VLOOKUP($A98,'Základní kolo'!$A$7:$M$75,5,FALSE))</f>
      </c>
      <c r="C98" s="42">
        <f>IF(ISERROR(VLOOKUP($A98,'Základní kolo'!$A$7:$M$75,6,FALSE)),"",VLOOKUP($A98,'Základní kolo'!$A$7:$M$75,6,FALSE))</f>
      </c>
      <c r="D98" s="43">
        <f>IF(ISERROR(VLOOKUP($A98,'Základní kolo'!$A$7:$M$75,7,FALSE)),"",VLOOKUP($A98,'Základní kolo'!$A$7:$M$75,7,FALSE))</f>
      </c>
      <c r="E98" s="44">
        <f>IF(ISERROR(VLOOKUP($A98,'Základní kolo'!$A$7:$M$75,8,FALSE)),"",VLOOKUP($A98,'Základní kolo'!$A$7:$M$75,8,FALSE))</f>
      </c>
      <c r="F98" s="43">
        <f>IF(ISERROR(VLOOKUP($A98,'Základní kolo'!$A$7:$M$75,9,FALSE)),"",VLOOKUP($A98,'Základní kolo'!$A$7:$M$75,9,FALSE))</f>
      </c>
      <c r="G98" s="44">
        <f>IF(ISERROR(VLOOKUP($A98,'Základní kolo'!$A$7:$M$75,10,FALSE)),"",VLOOKUP($A98,'Základní kolo'!$A$7:$M$75,10,FALSE))</f>
      </c>
      <c r="H98" s="45">
        <f>IF(ISERROR(VLOOKUP($A98,'Základní kolo'!$A$7:$M$75,11,FALSE)),"",VLOOKUP($A98,'Základní kolo'!$A$7:$M$75,11,FALSE))</f>
      </c>
      <c r="I98" s="45">
        <f>IF(ISERROR(VLOOKUP($A98,'Základní kolo'!$A$7:$M$75,12,FALSE)),"",VLOOKUP($A98,'Základní kolo'!$A$7:$M$75,12,FALSE))</f>
      </c>
      <c r="J98" s="46">
        <f>IF(ISERROR(VLOOKUP($A98,'Základní kolo'!$A$7:$M$75,13,FALSE)),"",VLOOKUP($A98,'Základní kolo'!$A$7:$M$75,13,FALSE))</f>
      </c>
    </row>
    <row r="99" spans="1:10" s="5" customFormat="1" ht="12.75">
      <c r="A99" s="5">
        <v>93</v>
      </c>
      <c r="B99" s="41">
        <f>IF(ISERROR(VLOOKUP($A99,'Základní kolo'!$A$7:$M$75,5,FALSE)),"",VLOOKUP($A99,'Základní kolo'!$A$7:$M$75,5,FALSE))</f>
      </c>
      <c r="C99" s="42">
        <f>IF(ISERROR(VLOOKUP($A99,'Základní kolo'!$A$7:$M$75,6,FALSE)),"",VLOOKUP($A99,'Základní kolo'!$A$7:$M$75,6,FALSE))</f>
      </c>
      <c r="D99" s="43">
        <f>IF(ISERROR(VLOOKUP($A99,'Základní kolo'!$A$7:$M$75,7,FALSE)),"",VLOOKUP($A99,'Základní kolo'!$A$7:$M$75,7,FALSE))</f>
      </c>
      <c r="E99" s="44">
        <f>IF(ISERROR(VLOOKUP($A99,'Základní kolo'!$A$7:$M$75,8,FALSE)),"",VLOOKUP($A99,'Základní kolo'!$A$7:$M$75,8,FALSE))</f>
      </c>
      <c r="F99" s="43">
        <f>IF(ISERROR(VLOOKUP($A99,'Základní kolo'!$A$7:$M$75,9,FALSE)),"",VLOOKUP($A99,'Základní kolo'!$A$7:$M$75,9,FALSE))</f>
      </c>
      <c r="G99" s="44">
        <f>IF(ISERROR(VLOOKUP($A99,'Základní kolo'!$A$7:$M$75,10,FALSE)),"",VLOOKUP($A99,'Základní kolo'!$A$7:$M$75,10,FALSE))</f>
      </c>
      <c r="H99" s="45">
        <f>IF(ISERROR(VLOOKUP($A99,'Základní kolo'!$A$7:$M$75,11,FALSE)),"",VLOOKUP($A99,'Základní kolo'!$A$7:$M$75,11,FALSE))</f>
      </c>
      <c r="I99" s="45">
        <f>IF(ISERROR(VLOOKUP($A99,'Základní kolo'!$A$7:$M$75,12,FALSE)),"",VLOOKUP($A99,'Základní kolo'!$A$7:$M$75,12,FALSE))</f>
      </c>
      <c r="J99" s="46">
        <f>IF(ISERROR(VLOOKUP($A99,'Základní kolo'!$A$7:$M$75,13,FALSE)),"",VLOOKUP($A99,'Základní kolo'!$A$7:$M$75,13,FALSE))</f>
      </c>
    </row>
    <row r="100" spans="1:10" s="5" customFormat="1" ht="12.75">
      <c r="A100" s="5">
        <v>94</v>
      </c>
      <c r="B100" s="41">
        <f>IF(ISERROR(VLOOKUP($A100,'Základní kolo'!$A$7:$M$75,5,FALSE)),"",VLOOKUP($A100,'Základní kolo'!$A$7:$M$75,5,FALSE))</f>
      </c>
      <c r="C100" s="42">
        <f>IF(ISERROR(VLOOKUP($A100,'Základní kolo'!$A$7:$M$75,6,FALSE)),"",VLOOKUP($A100,'Základní kolo'!$A$7:$M$75,6,FALSE))</f>
      </c>
      <c r="D100" s="43">
        <f>IF(ISERROR(VLOOKUP($A100,'Základní kolo'!$A$7:$M$75,7,FALSE)),"",VLOOKUP($A100,'Základní kolo'!$A$7:$M$75,7,FALSE))</f>
      </c>
      <c r="E100" s="44">
        <f>IF(ISERROR(VLOOKUP($A100,'Základní kolo'!$A$7:$M$75,8,FALSE)),"",VLOOKUP($A100,'Základní kolo'!$A$7:$M$75,8,FALSE))</f>
      </c>
      <c r="F100" s="43">
        <f>IF(ISERROR(VLOOKUP($A100,'Základní kolo'!$A$7:$M$75,9,FALSE)),"",VLOOKUP($A100,'Základní kolo'!$A$7:$M$75,9,FALSE))</f>
      </c>
      <c r="G100" s="44">
        <f>IF(ISERROR(VLOOKUP($A100,'Základní kolo'!$A$7:$M$75,10,FALSE)),"",VLOOKUP($A100,'Základní kolo'!$A$7:$M$75,10,FALSE))</f>
      </c>
      <c r="H100" s="45">
        <f>IF(ISERROR(VLOOKUP($A100,'Základní kolo'!$A$7:$M$75,11,FALSE)),"",VLOOKUP($A100,'Základní kolo'!$A$7:$M$75,11,FALSE))</f>
      </c>
      <c r="I100" s="45">
        <f>IF(ISERROR(VLOOKUP($A100,'Základní kolo'!$A$7:$M$75,12,FALSE)),"",VLOOKUP($A100,'Základní kolo'!$A$7:$M$75,12,FALSE))</f>
      </c>
      <c r="J100" s="46">
        <f>IF(ISERROR(VLOOKUP($A100,'Základní kolo'!$A$7:$M$75,13,FALSE)),"",VLOOKUP($A100,'Základní kolo'!$A$7:$M$75,13,FALSE))</f>
      </c>
    </row>
    <row r="101" spans="1:10" s="5" customFormat="1" ht="12.75">
      <c r="A101" s="5">
        <v>95</v>
      </c>
      <c r="B101" s="41">
        <f>IF(ISERROR(VLOOKUP($A101,'Základní kolo'!$A$7:$M$75,5,FALSE)),"",VLOOKUP($A101,'Základní kolo'!$A$7:$M$75,5,FALSE))</f>
      </c>
      <c r="C101" s="42">
        <f>IF(ISERROR(VLOOKUP($A101,'Základní kolo'!$A$7:$M$75,6,FALSE)),"",VLOOKUP($A101,'Základní kolo'!$A$7:$M$75,6,FALSE))</f>
      </c>
      <c r="D101" s="43">
        <f>IF(ISERROR(VLOOKUP($A101,'Základní kolo'!$A$7:$M$75,7,FALSE)),"",VLOOKUP($A101,'Základní kolo'!$A$7:$M$75,7,FALSE))</f>
      </c>
      <c r="E101" s="44">
        <f>IF(ISERROR(VLOOKUP($A101,'Základní kolo'!$A$7:$M$75,8,FALSE)),"",VLOOKUP($A101,'Základní kolo'!$A$7:$M$75,8,FALSE))</f>
      </c>
      <c r="F101" s="43">
        <f>IF(ISERROR(VLOOKUP($A101,'Základní kolo'!$A$7:$M$75,9,FALSE)),"",VLOOKUP($A101,'Základní kolo'!$A$7:$M$75,9,FALSE))</f>
      </c>
      <c r="G101" s="44">
        <f>IF(ISERROR(VLOOKUP($A101,'Základní kolo'!$A$7:$M$75,10,FALSE)),"",VLOOKUP($A101,'Základní kolo'!$A$7:$M$75,10,FALSE))</f>
      </c>
      <c r="H101" s="45">
        <f>IF(ISERROR(VLOOKUP($A101,'Základní kolo'!$A$7:$M$75,11,FALSE)),"",VLOOKUP($A101,'Základní kolo'!$A$7:$M$75,11,FALSE))</f>
      </c>
      <c r="I101" s="45">
        <f>IF(ISERROR(VLOOKUP($A101,'Základní kolo'!$A$7:$M$75,12,FALSE)),"",VLOOKUP($A101,'Základní kolo'!$A$7:$M$75,12,FALSE))</f>
      </c>
      <c r="J101" s="46">
        <f>IF(ISERROR(VLOOKUP($A101,'Základní kolo'!$A$7:$M$75,13,FALSE)),"",VLOOKUP($A101,'Základní kolo'!$A$7:$M$75,13,FALSE))</f>
      </c>
    </row>
    <row r="102" spans="1:10" s="5" customFormat="1" ht="12.75">
      <c r="A102" s="5">
        <v>96</v>
      </c>
      <c r="B102" s="41">
        <f>IF(ISERROR(VLOOKUP($A102,'Základní kolo'!$A$7:$M$75,5,FALSE)),"",VLOOKUP($A102,'Základní kolo'!$A$7:$M$75,5,FALSE))</f>
      </c>
      <c r="C102" s="42">
        <f>IF(ISERROR(VLOOKUP($A102,'Základní kolo'!$A$7:$M$75,6,FALSE)),"",VLOOKUP($A102,'Základní kolo'!$A$7:$M$75,6,FALSE))</f>
      </c>
      <c r="D102" s="43">
        <f>IF(ISERROR(VLOOKUP($A102,'Základní kolo'!$A$7:$M$75,7,FALSE)),"",VLOOKUP($A102,'Základní kolo'!$A$7:$M$75,7,FALSE))</f>
      </c>
      <c r="E102" s="44">
        <f>IF(ISERROR(VLOOKUP($A102,'Základní kolo'!$A$7:$M$75,8,FALSE)),"",VLOOKUP($A102,'Základní kolo'!$A$7:$M$75,8,FALSE))</f>
      </c>
      <c r="F102" s="43">
        <f>IF(ISERROR(VLOOKUP($A102,'Základní kolo'!$A$7:$M$75,9,FALSE)),"",VLOOKUP($A102,'Základní kolo'!$A$7:$M$75,9,FALSE))</f>
      </c>
      <c r="G102" s="44">
        <f>IF(ISERROR(VLOOKUP($A102,'Základní kolo'!$A$7:$M$75,10,FALSE)),"",VLOOKUP($A102,'Základní kolo'!$A$7:$M$75,10,FALSE))</f>
      </c>
      <c r="H102" s="45">
        <f>IF(ISERROR(VLOOKUP($A102,'Základní kolo'!$A$7:$M$75,11,FALSE)),"",VLOOKUP($A102,'Základní kolo'!$A$7:$M$75,11,FALSE))</f>
      </c>
      <c r="I102" s="45">
        <f>IF(ISERROR(VLOOKUP($A102,'Základní kolo'!$A$7:$M$75,12,FALSE)),"",VLOOKUP($A102,'Základní kolo'!$A$7:$M$75,12,FALSE))</f>
      </c>
      <c r="J102" s="46">
        <f>IF(ISERROR(VLOOKUP($A102,'Základní kolo'!$A$7:$M$75,13,FALSE)),"",VLOOKUP($A102,'Základní kolo'!$A$7:$M$75,13,FALSE))</f>
      </c>
    </row>
    <row r="103" spans="1:10" s="5" customFormat="1" ht="12.75">
      <c r="A103" s="5">
        <v>97</v>
      </c>
      <c r="B103" s="41">
        <f>IF(ISERROR(VLOOKUP($A103,'Základní kolo'!$A$7:$M$75,5,FALSE)),"",VLOOKUP($A103,'Základní kolo'!$A$7:$M$75,5,FALSE))</f>
      </c>
      <c r="C103" s="42">
        <f>IF(ISERROR(VLOOKUP($A103,'Základní kolo'!$A$7:$M$75,6,FALSE)),"",VLOOKUP($A103,'Základní kolo'!$A$7:$M$75,6,FALSE))</f>
      </c>
      <c r="D103" s="43">
        <f>IF(ISERROR(VLOOKUP($A103,'Základní kolo'!$A$7:$M$75,7,FALSE)),"",VLOOKUP($A103,'Základní kolo'!$A$7:$M$75,7,FALSE))</f>
      </c>
      <c r="E103" s="44">
        <f>IF(ISERROR(VLOOKUP($A103,'Základní kolo'!$A$7:$M$75,8,FALSE)),"",VLOOKUP($A103,'Základní kolo'!$A$7:$M$75,8,FALSE))</f>
      </c>
      <c r="F103" s="43">
        <f>IF(ISERROR(VLOOKUP($A103,'Základní kolo'!$A$7:$M$75,9,FALSE)),"",VLOOKUP($A103,'Základní kolo'!$A$7:$M$75,9,FALSE))</f>
      </c>
      <c r="G103" s="44">
        <f>IF(ISERROR(VLOOKUP($A103,'Základní kolo'!$A$7:$M$75,10,FALSE)),"",VLOOKUP($A103,'Základní kolo'!$A$7:$M$75,10,FALSE))</f>
      </c>
      <c r="H103" s="45">
        <f>IF(ISERROR(VLOOKUP($A103,'Základní kolo'!$A$7:$M$75,11,FALSE)),"",VLOOKUP($A103,'Základní kolo'!$A$7:$M$75,11,FALSE))</f>
      </c>
      <c r="I103" s="45">
        <f>IF(ISERROR(VLOOKUP($A103,'Základní kolo'!$A$7:$M$75,12,FALSE)),"",VLOOKUP($A103,'Základní kolo'!$A$7:$M$75,12,FALSE))</f>
      </c>
      <c r="J103" s="46">
        <f>IF(ISERROR(VLOOKUP($A103,'Základní kolo'!$A$7:$M$75,13,FALSE)),"",VLOOKUP($A103,'Základní kolo'!$A$7:$M$75,13,FALSE))</f>
      </c>
    </row>
    <row r="104" spans="1:10" s="5" customFormat="1" ht="12.75">
      <c r="A104" s="5">
        <v>98</v>
      </c>
      <c r="B104" s="41">
        <f>IF(ISERROR(VLOOKUP($A104,'Základní kolo'!$A$7:$M$75,5,FALSE)),"",VLOOKUP($A104,'Základní kolo'!$A$7:$M$75,5,FALSE))</f>
      </c>
      <c r="C104" s="42">
        <f>IF(ISERROR(VLOOKUP($A104,'Základní kolo'!$A$7:$M$75,6,FALSE)),"",VLOOKUP($A104,'Základní kolo'!$A$7:$M$75,6,FALSE))</f>
      </c>
      <c r="D104" s="43">
        <f>IF(ISERROR(VLOOKUP($A104,'Základní kolo'!$A$7:$M$75,7,FALSE)),"",VLOOKUP($A104,'Základní kolo'!$A$7:$M$75,7,FALSE))</f>
      </c>
      <c r="E104" s="44">
        <f>IF(ISERROR(VLOOKUP($A104,'Základní kolo'!$A$7:$M$75,8,FALSE)),"",VLOOKUP($A104,'Základní kolo'!$A$7:$M$75,8,FALSE))</f>
      </c>
      <c r="F104" s="43">
        <f>IF(ISERROR(VLOOKUP($A104,'Základní kolo'!$A$7:$M$75,9,FALSE)),"",VLOOKUP($A104,'Základní kolo'!$A$7:$M$75,9,FALSE))</f>
      </c>
      <c r="G104" s="44">
        <f>IF(ISERROR(VLOOKUP($A104,'Základní kolo'!$A$7:$M$75,10,FALSE)),"",VLOOKUP($A104,'Základní kolo'!$A$7:$M$75,10,FALSE))</f>
      </c>
      <c r="H104" s="45">
        <f>IF(ISERROR(VLOOKUP($A104,'Základní kolo'!$A$7:$M$75,11,FALSE)),"",VLOOKUP($A104,'Základní kolo'!$A$7:$M$75,11,FALSE))</f>
      </c>
      <c r="I104" s="45">
        <f>IF(ISERROR(VLOOKUP($A104,'Základní kolo'!$A$7:$M$75,12,FALSE)),"",VLOOKUP($A104,'Základní kolo'!$A$7:$M$75,12,FALSE))</f>
      </c>
      <c r="J104" s="46">
        <f>IF(ISERROR(VLOOKUP($A104,'Základní kolo'!$A$7:$M$75,13,FALSE)),"",VLOOKUP($A104,'Základní kolo'!$A$7:$M$75,13,FALSE))</f>
      </c>
    </row>
    <row r="105" spans="1:10" s="5" customFormat="1" ht="12.75">
      <c r="A105" s="5">
        <v>99</v>
      </c>
      <c r="B105" s="41">
        <f>IF(ISERROR(VLOOKUP($A105,'Základní kolo'!$A$7:$M$75,5,FALSE)),"",VLOOKUP($A105,'Základní kolo'!$A$7:$M$75,5,FALSE))</f>
      </c>
      <c r="C105" s="42">
        <f>IF(ISERROR(VLOOKUP($A105,'Základní kolo'!$A$7:$M$75,6,FALSE)),"",VLOOKUP($A105,'Základní kolo'!$A$7:$M$75,6,FALSE))</f>
      </c>
      <c r="D105" s="43">
        <f>IF(ISERROR(VLOOKUP($A105,'Základní kolo'!$A$7:$M$75,7,FALSE)),"",VLOOKUP($A105,'Základní kolo'!$A$7:$M$75,7,FALSE))</f>
      </c>
      <c r="E105" s="44">
        <f>IF(ISERROR(VLOOKUP($A105,'Základní kolo'!$A$7:$M$75,8,FALSE)),"",VLOOKUP($A105,'Základní kolo'!$A$7:$M$75,8,FALSE))</f>
      </c>
      <c r="F105" s="43">
        <f>IF(ISERROR(VLOOKUP($A105,'Základní kolo'!$A$7:$M$75,9,FALSE)),"",VLOOKUP($A105,'Základní kolo'!$A$7:$M$75,9,FALSE))</f>
      </c>
      <c r="G105" s="44">
        <f>IF(ISERROR(VLOOKUP($A105,'Základní kolo'!$A$7:$M$75,10,FALSE)),"",VLOOKUP($A105,'Základní kolo'!$A$7:$M$75,10,FALSE))</f>
      </c>
      <c r="H105" s="45">
        <f>IF(ISERROR(VLOOKUP($A105,'Základní kolo'!$A$7:$M$75,11,FALSE)),"",VLOOKUP($A105,'Základní kolo'!$A$7:$M$75,11,FALSE))</f>
      </c>
      <c r="I105" s="45">
        <f>IF(ISERROR(VLOOKUP($A105,'Základní kolo'!$A$7:$M$75,12,FALSE)),"",VLOOKUP($A105,'Základní kolo'!$A$7:$M$75,12,FALSE))</f>
      </c>
      <c r="J105" s="46">
        <f>IF(ISERROR(VLOOKUP($A105,'Základní kolo'!$A$7:$M$75,13,FALSE)),"",VLOOKUP($A105,'Základní kolo'!$A$7:$M$75,13,FALSE))</f>
      </c>
    </row>
    <row r="106" spans="1:10" s="5" customFormat="1" ht="13.5" thickBot="1">
      <c r="A106" s="5">
        <v>100</v>
      </c>
      <c r="B106" s="33">
        <f>IF(ISERROR(VLOOKUP($A106,'Základní kolo'!$A$7:$M$75,5,FALSE)),"",VLOOKUP($A106,'Základní kolo'!$A$7:$M$75,5,FALSE))</f>
      </c>
      <c r="C106" s="34">
        <f>IF(ISERROR(VLOOKUP($A106,'Základní kolo'!$A$7:$M$75,6,FALSE)),"",VLOOKUP($A106,'Základní kolo'!$A$7:$M$75,6,FALSE))</f>
      </c>
      <c r="D106" s="35">
        <f>IF(ISERROR(VLOOKUP($A106,'Základní kolo'!$A$7:$M$75,7,FALSE)),"",VLOOKUP($A106,'Základní kolo'!$A$7:$M$75,7,FALSE))</f>
      </c>
      <c r="E106" s="36">
        <f>IF(ISERROR(VLOOKUP($A106,'Základní kolo'!$A$7:$M$75,8,FALSE)),"",VLOOKUP($A106,'Základní kolo'!$A$7:$M$75,8,FALSE))</f>
      </c>
      <c r="F106" s="35">
        <f>IF(ISERROR(VLOOKUP($A106,'Základní kolo'!$A$7:$M$75,9,FALSE)),"",VLOOKUP($A106,'Základní kolo'!$A$7:$M$75,9,FALSE))</f>
      </c>
      <c r="G106" s="36">
        <f>IF(ISERROR(VLOOKUP($A106,'Základní kolo'!$A$7:$M$75,10,FALSE)),"",VLOOKUP($A106,'Základní kolo'!$A$7:$M$75,10,FALSE))</f>
      </c>
      <c r="H106" s="38">
        <f>IF(ISERROR(VLOOKUP($A106,'Základní kolo'!$A$7:$M$75,11,FALSE)),"",VLOOKUP($A106,'Základní kolo'!$A$7:$M$75,11,FALSE))</f>
      </c>
      <c r="I106" s="38">
        <f>IF(ISERROR(VLOOKUP($A106,'Základní kolo'!$A$7:$M$75,12,FALSE)),"",VLOOKUP($A106,'Základní kolo'!$A$7:$M$75,12,FALSE))</f>
      </c>
      <c r="J106" s="39">
        <f>IF(ISERROR(VLOOKUP($A106,'Základní kolo'!$A$7:$M$75,13,FALSE)),"",VLOOKUP($A106,'Základní kolo'!$A$7:$M$75,13,FALSE))</f>
      </c>
    </row>
    <row r="107" s="5" customFormat="1" ht="12.75">
      <c r="C107" s="20"/>
    </row>
    <row r="108" s="5" customFormat="1" ht="12.75">
      <c r="C108" s="20"/>
    </row>
    <row r="109" s="5" customFormat="1" ht="12.75">
      <c r="C109" s="20"/>
    </row>
    <row r="110" s="5" customFormat="1" ht="12.75">
      <c r="C110" s="20"/>
    </row>
    <row r="111" s="5" customFormat="1" ht="12.75">
      <c r="C111" s="20"/>
    </row>
    <row r="112" s="5" customFormat="1" ht="12.75">
      <c r="C112" s="20"/>
    </row>
  </sheetData>
  <sheetProtection/>
  <mergeCells count="4">
    <mergeCell ref="B1:J1"/>
    <mergeCell ref="B2:J2"/>
    <mergeCell ref="B3:J3"/>
    <mergeCell ref="H5:I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Hartmanova, Martina</cp:lastModifiedBy>
  <cp:lastPrinted>2021-07-17T09:45:48Z</cp:lastPrinted>
  <dcterms:created xsi:type="dcterms:W3CDTF">2008-09-02T08:45:30Z</dcterms:created>
  <dcterms:modified xsi:type="dcterms:W3CDTF">2021-07-17T10:10:02Z</dcterms:modified>
  <cp:category/>
  <cp:version/>
  <cp:contentType/>
  <cp:contentStatus/>
</cp:coreProperties>
</file>