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4271016ace3fa441/SDH/Pozarni_sport/Programy/"/>
    </mc:Choice>
  </mc:AlternateContent>
  <xr:revisionPtr revIDLastSave="5" documentId="8_{CA0C54A6-B117-2D4B-9059-24A44E4D95EF}" xr6:coauthVersionLast="47" xr6:coauthVersionMax="47" xr10:uidLastSave="{B69B14AD-CB78-F040-8BE4-C6B9461526CE}"/>
  <bookViews>
    <workbookView xWindow="0" yWindow="760" windowWidth="30240" windowHeight="17980" xr2:uid="{1F7571E1-5FF8-B446-8175-F788AC3C4E91}"/>
  </bookViews>
  <sheets>
    <sheet name="SDH" sheetId="1" r:id="rId1"/>
  </sheets>
  <definedNames>
    <definedName name="_xlnm._FilterDatabase" localSheetId="0" hidden="1">SDH!$A$14:$G$41</definedName>
    <definedName name="_xlnm.Print_Area" localSheetId="0">SDH!$A:$G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13" i="1"/>
  <c r="I16" i="1" s="1"/>
  <c r="J21" i="1" l="1"/>
  <c r="J25" i="1"/>
  <c r="J19" i="1"/>
  <c r="J20" i="1"/>
  <c r="J18" i="1"/>
  <c r="J22" i="1"/>
  <c r="J23" i="1"/>
  <c r="J16" i="1"/>
  <c r="J24" i="1"/>
  <c r="J17" i="1"/>
  <c r="I19" i="1"/>
  <c r="I18" i="1"/>
  <c r="I20" i="1"/>
  <c r="I21" i="1"/>
  <c r="I22" i="1"/>
  <c r="I23" i="1"/>
  <c r="I24" i="1"/>
  <c r="I17" i="1"/>
  <c r="I25" i="1"/>
  <c r="J28" i="1" l="1"/>
  <c r="J27" i="1"/>
  <c r="C11" i="1" s="1"/>
  <c r="J26" i="1"/>
  <c r="F26" i="1" l="1"/>
  <c r="E11" i="1" s="1"/>
  <c r="L2" i="1"/>
  <c r="C12" i="1" s="1"/>
  <c r="A17" i="1" l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<sst xmlns="http://schemas.openxmlformats.org/spreadsheetml/2006/main" count="43" uniqueCount="39">
  <si>
    <t>P Ř I H L Á Š K A</t>
  </si>
  <si>
    <t xml:space="preserve">k plnění disciplín: </t>
  </si>
  <si>
    <t>útok</t>
  </si>
  <si>
    <t>**</t>
  </si>
  <si>
    <t>Vedoucí družstva</t>
  </si>
  <si>
    <t xml:space="preserve">V </t>
  </si>
  <si>
    <t>dne</t>
  </si>
  <si>
    <t>příjmení a jméno</t>
  </si>
  <si>
    <t>mobil:</t>
  </si>
  <si>
    <t>email:</t>
  </si>
  <si>
    <t>datum narození</t>
  </si>
  <si>
    <t>podpis</t>
  </si>
  <si>
    <t>Tuto elektronicky vyplněnou přihlášku zašlete emailem na adresu uvedenou v pokynu.</t>
  </si>
  <si>
    <t>Podepsanou přihlášku pak přivezte s sebou na mistrovství.</t>
  </si>
  <si>
    <t>Závodník</t>
  </si>
  <si>
    <t>Příjmení</t>
  </si>
  <si>
    <t>Jméno</t>
  </si>
  <si>
    <t>do soutěže CTIF</t>
  </si>
  <si>
    <t>(družstvo)</t>
  </si>
  <si>
    <t>přihlašuje družstvo</t>
  </si>
  <si>
    <t>štafeta</t>
  </si>
  <si>
    <t>muži *</t>
  </si>
  <si>
    <t>ženy *</t>
  </si>
  <si>
    <t xml:space="preserve">Poznámky:
∗  Zaškrtněte správnou kategorii / disciplínu 
* * Do sloupce se u závodníků uvedou pořadová čísla (1-8) nebo úseky či posty v disciplíně
</t>
  </si>
  <si>
    <t xml:space="preserve">Přihlašovatel stvrzuje, že veškeré technické a věcné prostředky PO použité na soutěži odpovídají Pravidlům pro mezinárodní hasičské soutěže, jsou řádně přezkoušené, schválené a nejsou nijak upravené a že výše uvedení soutěžící splňují zdravotní způsobilost a ostatní podmínky stanovené v Pravidlech pro mezinárodní soutěže a propozicích soutěže a dává svým podpisem souhlas ke zpracování osob-ních údajů přihlášených soutěžících, kteří souhlasí s uvedením osobních dat na přihlášce, správci SH ČMS, Římská 45, PSČ 121 07, Praha 2, který shromažďuje a zpracovává osobní údaje i prostřednictvím svých organizačních jednotek OSH a SDH k účelům statistic-kým na dobu nezbytnou pro účely organizace a vyhodnocení soutěže. </t>
  </si>
  <si>
    <t>štafeta CTIF *</t>
  </si>
  <si>
    <t>požární útok CTIF *</t>
  </si>
  <si>
    <t>věk v daném roce</t>
  </si>
  <si>
    <t>započítaný věk</t>
  </si>
  <si>
    <t>x</t>
  </si>
  <si>
    <t>Ve třídě B mohou soutěžní družstva nastoupit, je-li každému členu družstva nejméně 30 let (vč. náhradníka). Pro výpočet věkových bodů je rozhodující ročník narození. Upozornění: soutěžící, kteří jsou starší než 65 let, se započítávají jen věkem 65 let. (Podrobnosti viz. bod 9.1.2).</t>
  </si>
  <si>
    <t>v kategorii</t>
  </si>
  <si>
    <t>POČET ZÁVODNÍKŮ STARŠÍCH 30 LET</t>
  </si>
  <si>
    <t>POČET ZÁVODNÍKŮ VE ŠTAFETĚ</t>
  </si>
  <si>
    <t>soutěžní věk / základní body</t>
  </si>
  <si>
    <t>Body dle pravidel CTIF</t>
  </si>
  <si>
    <t>Základ</t>
  </si>
  <si>
    <t>Kladné body za věk</t>
  </si>
  <si>
    <t>Ostravská CTIFKA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</si>
</sst>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0" tint="-0.249977111117893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11"/>
      <color indexed="8"/>
      <name val="Calibri"/>
      <family val="2"/>
    </font>
    <font>
      <sz val="12"/>
      <color theme="0" tint="-0.249977111117893"/>
      <name val="Aptos Narrow"/>
    </font>
    <font>
      <sz val="12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F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0" fillId="0" borderId="7" xfId="0" applyBorder="1"/>
    <xf numFmtId="0" fontId="7" fillId="0" borderId="0" xfId="0" applyFont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14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/>
      <protection locked="0"/>
    </xf>
    <xf numFmtId="14" fontId="18" fillId="2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0" fontId="11" fillId="0" borderId="10" xfId="0" applyFont="1" applyBorder="1" applyAlignment="1">
      <alignment horizontal="right"/>
    </xf>
    <xf numFmtId="0" fontId="17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8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ECBA-FD67-BB45-B784-88532A3EB46E}">
  <dimension ref="A1:Q41"/>
  <sheetViews>
    <sheetView tabSelected="1" workbookViewId="0">
      <selection activeCell="B37" sqref="B37:C37"/>
    </sheetView>
  </sheetViews>
  <sheetFormatPr baseColWidth="10" defaultRowHeight="15" x14ac:dyDescent="0.2"/>
  <cols>
    <col min="1" max="1" width="3.33203125" customWidth="1"/>
    <col min="2" max="2" width="23.1640625" customWidth="1"/>
    <col min="3" max="3" width="18.1640625" customWidth="1"/>
    <col min="4" max="4" width="14" customWidth="1"/>
    <col min="5" max="6" width="6.83203125" customWidth="1"/>
    <col min="7" max="7" width="19.33203125" customWidth="1"/>
    <col min="8" max="8" width="9.1640625" customWidth="1"/>
    <col min="9" max="9" width="10.1640625" style="2" hidden="1" customWidth="1"/>
    <col min="10" max="10" width="8.83203125" style="2" hidden="1" customWidth="1"/>
    <col min="11" max="11" width="7.33203125" style="2" hidden="1" customWidth="1"/>
    <col min="12" max="17" width="8.83203125" style="2" hidden="1" customWidth="1"/>
    <col min="18" max="256" width="8.83203125" customWidth="1"/>
  </cols>
  <sheetData>
    <row r="1" spans="1:17" ht="26" x14ac:dyDescent="0.3">
      <c r="A1" s="60" t="s">
        <v>0</v>
      </c>
      <c r="B1" s="60"/>
      <c r="C1" s="60"/>
      <c r="D1" s="60"/>
      <c r="E1" s="60"/>
      <c r="F1" s="60"/>
      <c r="G1" s="60"/>
      <c r="J1" s="3"/>
      <c r="K1" s="3" t="s">
        <v>36</v>
      </c>
      <c r="L1" s="3">
        <v>500</v>
      </c>
      <c r="O1" s="2" t="s">
        <v>35</v>
      </c>
    </row>
    <row r="2" spans="1:17" ht="25" customHeight="1" x14ac:dyDescent="0.25">
      <c r="A2" s="52" t="s">
        <v>17</v>
      </c>
      <c r="B2" s="52"/>
      <c r="C2" s="56" t="s">
        <v>38</v>
      </c>
      <c r="D2" s="56"/>
      <c r="E2" s="56"/>
      <c r="F2" s="56"/>
      <c r="G2" s="56"/>
      <c r="J2" s="3"/>
      <c r="K2" s="5" t="s">
        <v>37</v>
      </c>
      <c r="L2" s="3">
        <f>IF(J26&lt;240,0,INDEX($O$2:$Q$36,MATCH($J$26,$P$2:$P$35,-1),3))</f>
        <v>0</v>
      </c>
      <c r="O2" s="6">
        <v>512</v>
      </c>
      <c r="P2" s="6">
        <v>519</v>
      </c>
      <c r="Q2" s="6">
        <v>35</v>
      </c>
    </row>
    <row r="3" spans="1:17" ht="15" customHeight="1" x14ac:dyDescent="0.25">
      <c r="A3" s="4"/>
      <c r="B3" s="4"/>
      <c r="C3" s="4"/>
      <c r="D3" s="4"/>
      <c r="E3" s="4"/>
      <c r="F3" s="4"/>
      <c r="G3" s="4"/>
      <c r="O3" s="6">
        <v>504</v>
      </c>
      <c r="P3" s="6">
        <v>511</v>
      </c>
      <c r="Q3" s="6">
        <v>34</v>
      </c>
    </row>
    <row r="4" spans="1:17" ht="25" customHeight="1" x14ac:dyDescent="0.2">
      <c r="A4" s="35"/>
      <c r="B4" s="35"/>
      <c r="C4" s="35"/>
      <c r="D4" s="35"/>
      <c r="E4" s="35"/>
      <c r="F4" s="35"/>
      <c r="G4" s="35"/>
      <c r="O4" s="6">
        <v>496</v>
      </c>
      <c r="P4" s="6">
        <v>503</v>
      </c>
      <c r="Q4" s="6">
        <v>33</v>
      </c>
    </row>
    <row r="5" spans="1:17" ht="16" x14ac:dyDescent="0.2">
      <c r="A5" s="53" t="s">
        <v>18</v>
      </c>
      <c r="B5" s="53"/>
      <c r="C5" s="53"/>
      <c r="D5" s="53"/>
      <c r="E5" s="53"/>
      <c r="F5" s="53"/>
      <c r="G5" s="53"/>
      <c r="O5" s="6">
        <v>488</v>
      </c>
      <c r="P5" s="6">
        <v>495</v>
      </c>
      <c r="Q5" s="6">
        <v>32</v>
      </c>
    </row>
    <row r="6" spans="1:17" ht="20" customHeight="1" x14ac:dyDescent="0.2">
      <c r="A6" s="54" t="s">
        <v>19</v>
      </c>
      <c r="B6" s="54"/>
      <c r="E6" s="8" t="s">
        <v>21</v>
      </c>
      <c r="F6" s="29" t="s">
        <v>29</v>
      </c>
      <c r="G6" s="48" t="str">
        <f>IF(AND(ISBLANK(F7)=TRUE,ISBLANK(F6)=TRUE),"není vybrána kategorie MUŽI / ŽENY","")</f>
        <v/>
      </c>
      <c r="O6" s="6">
        <v>480</v>
      </c>
      <c r="P6" s="6">
        <v>487</v>
      </c>
      <c r="Q6" s="6">
        <v>31</v>
      </c>
    </row>
    <row r="7" spans="1:17" ht="20" customHeight="1" x14ac:dyDescent="0.2">
      <c r="A7" s="7"/>
      <c r="B7" s="7"/>
      <c r="E7" s="8" t="s">
        <v>22</v>
      </c>
      <c r="F7" s="29"/>
      <c r="G7" s="48"/>
      <c r="O7" s="6">
        <v>472</v>
      </c>
      <c r="P7" s="6">
        <v>479</v>
      </c>
      <c r="Q7" s="6">
        <v>30</v>
      </c>
    </row>
    <row r="8" spans="1:17" ht="13" customHeight="1" x14ac:dyDescent="0.2">
      <c r="A8" s="7"/>
      <c r="B8" s="7"/>
      <c r="E8" s="8"/>
      <c r="F8" s="8"/>
      <c r="O8" s="6">
        <v>464</v>
      </c>
      <c r="P8" s="6">
        <v>471</v>
      </c>
      <c r="Q8" s="6">
        <v>29</v>
      </c>
    </row>
    <row r="9" spans="1:17" ht="20" customHeight="1" x14ac:dyDescent="0.2">
      <c r="A9" s="9" t="s">
        <v>1</v>
      </c>
      <c r="B9" s="9"/>
      <c r="C9" s="9"/>
      <c r="D9" s="45" t="s">
        <v>25</v>
      </c>
      <c r="E9" s="46"/>
      <c r="F9" s="29" t="s">
        <v>29</v>
      </c>
      <c r="G9" s="1"/>
      <c r="O9" s="6">
        <v>456</v>
      </c>
      <c r="P9" s="6">
        <v>463</v>
      </c>
      <c r="Q9" s="6">
        <v>28</v>
      </c>
    </row>
    <row r="10" spans="1:17" ht="20" customHeight="1" x14ac:dyDescent="0.2">
      <c r="A10" s="9"/>
      <c r="B10" s="9"/>
      <c r="C10" s="9"/>
      <c r="D10" s="45" t="s">
        <v>26</v>
      </c>
      <c r="E10" s="46"/>
      <c r="F10" s="29" t="s">
        <v>29</v>
      </c>
      <c r="G10" s="1"/>
      <c r="O10" s="6">
        <v>448</v>
      </c>
      <c r="P10" s="6">
        <v>455</v>
      </c>
      <c r="Q10" s="6">
        <v>27</v>
      </c>
    </row>
    <row r="11" spans="1:17" ht="20" customHeight="1" x14ac:dyDescent="0.2">
      <c r="A11" s="9" t="s">
        <v>31</v>
      </c>
      <c r="B11" s="9"/>
      <c r="C11" s="50" t="str">
        <f>IF(ISBLANK(F6)=FALSE,IF(J27&lt;8,"MUŽI - třída A","MUŽI třída B"),IF(ISBLANK(F7)=FALSE,IF(J27&lt;8,"ŽENY - třída A","ŽENY - třída B"),""))</f>
        <v>MUŽI - třída A</v>
      </c>
      <c r="D11" s="50"/>
      <c r="E11" s="49" t="str">
        <f>IF(AND(ISBLANK(F7)=TRUE,ISBLANK(F6)=TRUE),"není vybrána kategorie MUŽI / ŽENY",F26)</f>
        <v>POZOR - nesedí počet závodníků - 0</v>
      </c>
      <c r="F11" s="49"/>
      <c r="G11" s="49"/>
      <c r="O11" s="6">
        <v>440</v>
      </c>
      <c r="P11" s="6">
        <v>447</v>
      </c>
      <c r="Q11" s="6">
        <v>26</v>
      </c>
    </row>
    <row r="12" spans="1:17" ht="20" customHeight="1" x14ac:dyDescent="0.2">
      <c r="A12" s="51" t="s">
        <v>34</v>
      </c>
      <c r="B12" s="51"/>
      <c r="C12" s="11" t="str">
        <f>IF(J28&lt;&gt;8,"",J26&amp; "/ "&amp;(L1+L2))</f>
        <v/>
      </c>
      <c r="D12" s="12"/>
      <c r="E12" s="10"/>
      <c r="F12" s="10"/>
      <c r="G12" s="10"/>
      <c r="O12" s="6">
        <v>432</v>
      </c>
      <c r="P12" s="6">
        <v>439</v>
      </c>
      <c r="Q12" s="6">
        <v>25</v>
      </c>
    </row>
    <row r="13" spans="1:17" ht="11" customHeight="1" x14ac:dyDescent="0.2">
      <c r="A13" s="13"/>
      <c r="B13" s="13"/>
      <c r="C13" s="13"/>
      <c r="E13" s="1"/>
      <c r="F13" s="1"/>
      <c r="G13" s="1"/>
      <c r="I13" s="14">
        <f ca="1">DATE(YEAR(TODAY()),"12","31")</f>
        <v>46022</v>
      </c>
      <c r="O13" s="6">
        <v>424</v>
      </c>
      <c r="P13" s="6">
        <v>431</v>
      </c>
      <c r="Q13" s="6">
        <v>24</v>
      </c>
    </row>
    <row r="14" spans="1:17" ht="22" customHeight="1" x14ac:dyDescent="0.2">
      <c r="A14" s="57" t="s">
        <v>14</v>
      </c>
      <c r="B14" s="58"/>
      <c r="C14" s="59"/>
      <c r="D14" s="55" t="s">
        <v>10</v>
      </c>
      <c r="E14" s="15" t="s">
        <v>2</v>
      </c>
      <c r="F14" s="16" t="s">
        <v>20</v>
      </c>
      <c r="G14" s="37" t="s">
        <v>11</v>
      </c>
      <c r="O14" s="6">
        <v>416</v>
      </c>
      <c r="P14" s="6">
        <v>423</v>
      </c>
      <c r="Q14" s="6">
        <v>23</v>
      </c>
    </row>
    <row r="15" spans="1:17" ht="16" x14ac:dyDescent="0.2">
      <c r="A15" s="32"/>
      <c r="B15" s="33" t="s">
        <v>15</v>
      </c>
      <c r="C15" s="33" t="s">
        <v>16</v>
      </c>
      <c r="D15" s="55"/>
      <c r="E15" s="17" t="s">
        <v>3</v>
      </c>
      <c r="F15" s="17" t="s">
        <v>3</v>
      </c>
      <c r="G15" s="38"/>
      <c r="I15" s="2" t="s">
        <v>27</v>
      </c>
      <c r="J15" s="2" t="s">
        <v>28</v>
      </c>
      <c r="O15" s="6">
        <v>408</v>
      </c>
      <c r="P15" s="6">
        <v>415</v>
      </c>
      <c r="Q15" s="6">
        <v>22</v>
      </c>
    </row>
    <row r="16" spans="1:17" ht="25" customHeight="1" x14ac:dyDescent="0.2">
      <c r="A16" s="18">
        <v>1</v>
      </c>
      <c r="B16" s="30"/>
      <c r="C16" s="30"/>
      <c r="D16" s="31"/>
      <c r="E16" s="29"/>
      <c r="F16" s="34"/>
      <c r="G16" s="19"/>
      <c r="I16" s="20">
        <f ca="1">IFERROR(DATEDIF(D16,$I$13,"Y"),"ERR")</f>
        <v>125</v>
      </c>
      <c r="J16" s="20">
        <f>IF(ISBLANK(D16)=FALSE,IF(ISBLANK(F16)=FALSE,IF(DATEDIF(D16,$I$13,"Y")&gt;65,65,DATEDIF(D16,$I$13,"Y")),0),0)</f>
        <v>0</v>
      </c>
      <c r="O16" s="6">
        <v>400</v>
      </c>
      <c r="P16" s="6">
        <v>407</v>
      </c>
      <c r="Q16" s="6">
        <v>21</v>
      </c>
    </row>
    <row r="17" spans="1:17" ht="25" customHeight="1" x14ac:dyDescent="0.2">
      <c r="A17" s="18">
        <f>IF(A16="","",A16+1)</f>
        <v>2</v>
      </c>
      <c r="B17" s="30"/>
      <c r="C17" s="30"/>
      <c r="D17" s="31"/>
      <c r="E17" s="29"/>
      <c r="F17" s="34"/>
      <c r="G17" s="19"/>
      <c r="I17" s="20">
        <f t="shared" ref="I17:I25" ca="1" si="0">IFERROR(DATEDIF(D17,$I$13,"Y"),"ERR")</f>
        <v>125</v>
      </c>
      <c r="J17" s="20">
        <f t="shared" ref="J17:J25" si="1">IF(ISBLANK(D17)=FALSE,IF(ISBLANK(F17)=FALSE,IF(DATEDIF(D17,$I$13,"Y")&gt;65,65,DATEDIF(D17,$I$13,"Y")),0),0)</f>
        <v>0</v>
      </c>
      <c r="O17" s="6">
        <v>392</v>
      </c>
      <c r="P17" s="6">
        <v>399</v>
      </c>
      <c r="Q17" s="6">
        <v>20</v>
      </c>
    </row>
    <row r="18" spans="1:17" ht="25" customHeight="1" x14ac:dyDescent="0.2">
      <c r="A18" s="18">
        <f t="shared" ref="A18:A25" si="2">IF(A17="","",A17+1)</f>
        <v>3</v>
      </c>
      <c r="B18" s="30"/>
      <c r="C18" s="30"/>
      <c r="D18" s="31"/>
      <c r="E18" s="29"/>
      <c r="F18" s="34"/>
      <c r="G18" s="19"/>
      <c r="I18" s="20">
        <f t="shared" ca="1" si="0"/>
        <v>125</v>
      </c>
      <c r="J18" s="20">
        <f t="shared" si="1"/>
        <v>0</v>
      </c>
      <c r="O18" s="6">
        <v>384</v>
      </c>
      <c r="P18" s="6">
        <v>391</v>
      </c>
      <c r="Q18" s="6">
        <v>19</v>
      </c>
    </row>
    <row r="19" spans="1:17" ht="25" customHeight="1" x14ac:dyDescent="0.2">
      <c r="A19" s="18">
        <f t="shared" si="2"/>
        <v>4</v>
      </c>
      <c r="B19" s="30"/>
      <c r="C19" s="30"/>
      <c r="D19" s="31"/>
      <c r="E19" s="29"/>
      <c r="F19" s="34"/>
      <c r="G19" s="19"/>
      <c r="I19" s="20">
        <f t="shared" ca="1" si="0"/>
        <v>125</v>
      </c>
      <c r="J19" s="20">
        <f t="shared" si="1"/>
        <v>0</v>
      </c>
      <c r="O19" s="6">
        <v>376</v>
      </c>
      <c r="P19" s="6">
        <v>383</v>
      </c>
      <c r="Q19" s="6">
        <v>18</v>
      </c>
    </row>
    <row r="20" spans="1:17" ht="25" customHeight="1" x14ac:dyDescent="0.2">
      <c r="A20" s="18">
        <f t="shared" si="2"/>
        <v>5</v>
      </c>
      <c r="B20" s="30"/>
      <c r="C20" s="30"/>
      <c r="D20" s="31"/>
      <c r="E20" s="29"/>
      <c r="F20" s="34"/>
      <c r="G20" s="19"/>
      <c r="I20" s="20">
        <f t="shared" ca="1" si="0"/>
        <v>125</v>
      </c>
      <c r="J20" s="20">
        <f t="shared" si="1"/>
        <v>0</v>
      </c>
      <c r="O20" s="6">
        <v>368</v>
      </c>
      <c r="P20" s="6">
        <v>375</v>
      </c>
      <c r="Q20" s="6">
        <v>17</v>
      </c>
    </row>
    <row r="21" spans="1:17" ht="25" customHeight="1" x14ac:dyDescent="0.2">
      <c r="A21" s="18">
        <f t="shared" si="2"/>
        <v>6</v>
      </c>
      <c r="B21" s="30"/>
      <c r="C21" s="30"/>
      <c r="D21" s="31"/>
      <c r="E21" s="29"/>
      <c r="F21" s="34"/>
      <c r="G21" s="19"/>
      <c r="I21" s="20">
        <f t="shared" ca="1" si="0"/>
        <v>125</v>
      </c>
      <c r="J21" s="20">
        <f t="shared" si="1"/>
        <v>0</v>
      </c>
      <c r="O21" s="6">
        <v>360</v>
      </c>
      <c r="P21" s="6">
        <v>367</v>
      </c>
      <c r="Q21" s="6">
        <v>16</v>
      </c>
    </row>
    <row r="22" spans="1:17" ht="25" customHeight="1" x14ac:dyDescent="0.2">
      <c r="A22" s="18">
        <f t="shared" si="2"/>
        <v>7</v>
      </c>
      <c r="B22" s="30"/>
      <c r="C22" s="30"/>
      <c r="D22" s="31"/>
      <c r="E22" s="29"/>
      <c r="F22" s="34"/>
      <c r="G22" s="19"/>
      <c r="I22" s="20">
        <f t="shared" ca="1" si="0"/>
        <v>125</v>
      </c>
      <c r="J22" s="20">
        <f t="shared" si="1"/>
        <v>0</v>
      </c>
      <c r="O22" s="6">
        <v>352</v>
      </c>
      <c r="P22" s="6">
        <v>359</v>
      </c>
      <c r="Q22" s="6">
        <v>15</v>
      </c>
    </row>
    <row r="23" spans="1:17" ht="25" customHeight="1" x14ac:dyDescent="0.2">
      <c r="A23" s="18">
        <f t="shared" si="2"/>
        <v>8</v>
      </c>
      <c r="B23" s="30"/>
      <c r="C23" s="30"/>
      <c r="D23" s="31"/>
      <c r="E23" s="29"/>
      <c r="F23" s="34"/>
      <c r="G23" s="19"/>
      <c r="I23" s="20">
        <f t="shared" ca="1" si="0"/>
        <v>125</v>
      </c>
      <c r="J23" s="20">
        <f t="shared" si="1"/>
        <v>0</v>
      </c>
      <c r="O23" s="6">
        <v>344</v>
      </c>
      <c r="P23" s="6">
        <v>351</v>
      </c>
      <c r="Q23" s="6">
        <v>14</v>
      </c>
    </row>
    <row r="24" spans="1:17" ht="25" customHeight="1" x14ac:dyDescent="0.2">
      <c r="A24" s="18">
        <f t="shared" si="2"/>
        <v>9</v>
      </c>
      <c r="B24" s="30"/>
      <c r="C24" s="30"/>
      <c r="D24" s="31"/>
      <c r="E24" s="29"/>
      <c r="F24" s="34"/>
      <c r="G24" s="19"/>
      <c r="I24" s="20">
        <f t="shared" ca="1" si="0"/>
        <v>125</v>
      </c>
      <c r="J24" s="20">
        <f t="shared" si="1"/>
        <v>0</v>
      </c>
      <c r="O24" s="6">
        <v>336</v>
      </c>
      <c r="P24" s="6">
        <v>343</v>
      </c>
      <c r="Q24" s="6">
        <v>13</v>
      </c>
    </row>
    <row r="25" spans="1:17" ht="25" customHeight="1" x14ac:dyDescent="0.2">
      <c r="A25" s="18">
        <f t="shared" si="2"/>
        <v>10</v>
      </c>
      <c r="B25" s="30"/>
      <c r="C25" s="30"/>
      <c r="D25" s="31"/>
      <c r="E25" s="29"/>
      <c r="F25" s="34"/>
      <c r="G25" s="19"/>
      <c r="I25" s="20">
        <f t="shared" ca="1" si="0"/>
        <v>125</v>
      </c>
      <c r="J25" s="20">
        <f t="shared" si="1"/>
        <v>0</v>
      </c>
      <c r="O25" s="6">
        <v>328</v>
      </c>
      <c r="P25" s="6">
        <v>335</v>
      </c>
      <c r="Q25" s="6">
        <v>12</v>
      </c>
    </row>
    <row r="26" spans="1:17" ht="16" x14ac:dyDescent="0.2">
      <c r="A26" s="21"/>
      <c r="B26" s="21"/>
      <c r="C26" s="21"/>
      <c r="D26" s="21"/>
      <c r="E26" s="21"/>
      <c r="F26" s="22" t="str">
        <f>IF(J28&lt;&gt;8,"POZOR - nesedí počet závodníků - "&amp; COUNTIF(J16:J25,"&gt;0"),"OK")</f>
        <v>POZOR - nesedí počet závodníků - 0</v>
      </c>
      <c r="G26" s="22"/>
      <c r="J26" s="20">
        <f>SUM(J16:J25)</f>
        <v>0</v>
      </c>
      <c r="O26" s="6">
        <v>320</v>
      </c>
      <c r="P26" s="6">
        <v>327</v>
      </c>
      <c r="Q26" s="6">
        <v>11</v>
      </c>
    </row>
    <row r="27" spans="1:17" ht="15" customHeight="1" x14ac:dyDescent="0.2">
      <c r="A27" s="36" t="s">
        <v>24</v>
      </c>
      <c r="B27" s="36"/>
      <c r="C27" s="36"/>
      <c r="D27" s="36"/>
      <c r="E27" s="36"/>
      <c r="F27" s="36"/>
      <c r="G27" s="36"/>
      <c r="I27" s="23"/>
      <c r="J27" s="2">
        <f>COUNTIF(J16:J25,"&gt;30")</f>
        <v>0</v>
      </c>
      <c r="K27" s="2" t="s">
        <v>32</v>
      </c>
      <c r="O27" s="6">
        <v>312</v>
      </c>
      <c r="P27" s="6">
        <v>319</v>
      </c>
      <c r="Q27" s="6">
        <v>10</v>
      </c>
    </row>
    <row r="28" spans="1:17" ht="16" x14ac:dyDescent="0.2">
      <c r="A28" s="36"/>
      <c r="B28" s="36"/>
      <c r="C28" s="36"/>
      <c r="D28" s="36"/>
      <c r="E28" s="36"/>
      <c r="F28" s="36"/>
      <c r="G28" s="36"/>
      <c r="I28" s="23"/>
      <c r="J28" s="2">
        <f>COUNTIF(J16:J25,"&gt;0")</f>
        <v>0</v>
      </c>
      <c r="K28" s="2" t="s">
        <v>33</v>
      </c>
      <c r="O28" s="6">
        <v>304</v>
      </c>
      <c r="P28" s="6">
        <v>311</v>
      </c>
      <c r="Q28" s="6">
        <v>9</v>
      </c>
    </row>
    <row r="29" spans="1:17" ht="16" x14ac:dyDescent="0.2">
      <c r="A29" s="36"/>
      <c r="B29" s="36"/>
      <c r="C29" s="36"/>
      <c r="D29" s="36"/>
      <c r="E29" s="36"/>
      <c r="F29" s="36"/>
      <c r="G29" s="36"/>
      <c r="I29" s="23"/>
      <c r="O29" s="6">
        <v>296</v>
      </c>
      <c r="P29" s="6">
        <v>303</v>
      </c>
      <c r="Q29" s="6">
        <v>8</v>
      </c>
    </row>
    <row r="30" spans="1:17" ht="18" customHeight="1" x14ac:dyDescent="0.2">
      <c r="A30" s="36"/>
      <c r="B30" s="36"/>
      <c r="C30" s="36"/>
      <c r="D30" s="36"/>
      <c r="E30" s="36"/>
      <c r="F30" s="36"/>
      <c r="G30" s="36"/>
      <c r="I30" s="47" t="s">
        <v>30</v>
      </c>
      <c r="J30" s="47"/>
      <c r="K30" s="47"/>
      <c r="L30" s="47"/>
      <c r="M30" s="47"/>
      <c r="O30" s="6">
        <v>288</v>
      </c>
      <c r="P30" s="6">
        <v>295</v>
      </c>
      <c r="Q30" s="6">
        <v>7</v>
      </c>
    </row>
    <row r="31" spans="1:17" ht="25" customHeight="1" x14ac:dyDescent="0.2">
      <c r="A31" t="s">
        <v>4</v>
      </c>
      <c r="C31" s="35"/>
      <c r="D31" s="35"/>
      <c r="E31" s="35"/>
      <c r="F31" s="1"/>
      <c r="G31" s="24"/>
      <c r="I31" s="47"/>
      <c r="J31" s="47"/>
      <c r="K31" s="47"/>
      <c r="L31" s="47"/>
      <c r="M31" s="47"/>
      <c r="O31" s="6">
        <v>280</v>
      </c>
      <c r="P31" s="6">
        <v>287</v>
      </c>
      <c r="Q31" s="6">
        <v>6</v>
      </c>
    </row>
    <row r="32" spans="1:17" ht="16" x14ac:dyDescent="0.2">
      <c r="C32" s="42" t="s">
        <v>7</v>
      </c>
      <c r="D32" s="42"/>
      <c r="E32" s="42"/>
      <c r="F32" s="25"/>
      <c r="G32" s="25" t="s">
        <v>11</v>
      </c>
      <c r="I32" s="47"/>
      <c r="J32" s="47"/>
      <c r="K32" s="47"/>
      <c r="L32" s="47"/>
      <c r="M32" s="47"/>
      <c r="O32" s="6">
        <v>272</v>
      </c>
      <c r="P32" s="6">
        <v>279</v>
      </c>
      <c r="Q32" s="6">
        <v>5</v>
      </c>
    </row>
    <row r="33" spans="1:17" ht="25" customHeight="1" x14ac:dyDescent="0.2">
      <c r="C33" t="s">
        <v>8</v>
      </c>
      <c r="D33" s="39"/>
      <c r="E33" s="39"/>
      <c r="F33" s="39"/>
      <c r="G33" s="39"/>
      <c r="I33" s="47"/>
      <c r="J33" s="47"/>
      <c r="K33" s="47"/>
      <c r="L33" s="47"/>
      <c r="M33" s="47"/>
      <c r="O33" s="6">
        <v>264</v>
      </c>
      <c r="P33" s="6">
        <v>271</v>
      </c>
      <c r="Q33" s="6">
        <v>4</v>
      </c>
    </row>
    <row r="34" spans="1:17" ht="12" customHeight="1" x14ac:dyDescent="0.2">
      <c r="D34" s="26"/>
      <c r="E34" s="26"/>
      <c r="F34" s="26"/>
      <c r="G34" s="26"/>
      <c r="I34" s="47"/>
      <c r="J34" s="47"/>
      <c r="K34" s="47"/>
      <c r="L34" s="47"/>
      <c r="M34" s="47"/>
      <c r="O34" s="6">
        <v>256</v>
      </c>
      <c r="P34" s="6">
        <v>263</v>
      </c>
      <c r="Q34" s="6">
        <v>3</v>
      </c>
    </row>
    <row r="35" spans="1:17" ht="25" customHeight="1" x14ac:dyDescent="0.2">
      <c r="C35" t="s">
        <v>9</v>
      </c>
      <c r="D35" s="40"/>
      <c r="E35" s="40"/>
      <c r="F35" s="40"/>
      <c r="G35" s="40"/>
      <c r="I35" s="47"/>
      <c r="J35" s="47"/>
      <c r="K35" s="47"/>
      <c r="L35" s="47"/>
      <c r="M35" s="47"/>
      <c r="O35" s="6">
        <v>248</v>
      </c>
      <c r="P35" s="6">
        <v>255</v>
      </c>
      <c r="Q35" s="6">
        <v>2</v>
      </c>
    </row>
    <row r="36" spans="1:17" ht="12" customHeight="1" x14ac:dyDescent="0.2">
      <c r="D36" s="1"/>
      <c r="E36" s="26"/>
      <c r="F36" s="26"/>
      <c r="G36" s="26"/>
      <c r="I36" s="47"/>
      <c r="J36" s="47"/>
      <c r="K36" s="47"/>
      <c r="L36" s="47"/>
      <c r="M36" s="47"/>
      <c r="O36" s="6">
        <v>240</v>
      </c>
      <c r="P36" s="6">
        <v>247</v>
      </c>
      <c r="Q36" s="6">
        <v>1</v>
      </c>
    </row>
    <row r="37" spans="1:17" ht="25" customHeight="1" x14ac:dyDescent="0.2">
      <c r="A37" t="s">
        <v>5</v>
      </c>
      <c r="B37" s="44"/>
      <c r="C37" s="44"/>
      <c r="D37" s="27" t="s">
        <v>6</v>
      </c>
      <c r="E37" s="41"/>
      <c r="F37" s="41"/>
      <c r="G37" s="41"/>
    </row>
    <row r="38" spans="1:17" ht="12" customHeight="1" x14ac:dyDescent="0.2"/>
    <row r="39" spans="1:17" x14ac:dyDescent="0.2">
      <c r="A39" s="28" t="s">
        <v>12</v>
      </c>
    </row>
    <row r="40" spans="1:17" x14ac:dyDescent="0.2">
      <c r="A40" s="28" t="s">
        <v>13</v>
      </c>
    </row>
    <row r="41" spans="1:17" ht="36" customHeight="1" x14ac:dyDescent="0.2">
      <c r="A41" s="43" t="s">
        <v>23</v>
      </c>
      <c r="B41" s="43"/>
      <c r="C41" s="43"/>
      <c r="D41" s="43"/>
      <c r="E41" s="43"/>
      <c r="F41" s="43"/>
      <c r="G41" s="43"/>
    </row>
  </sheetData>
  <sheetProtection selectLockedCells="1"/>
  <mergeCells count="24">
    <mergeCell ref="A1:G1"/>
    <mergeCell ref="A2:B2"/>
    <mergeCell ref="A5:G5"/>
    <mergeCell ref="A6:B6"/>
    <mergeCell ref="D14:D15"/>
    <mergeCell ref="C2:G2"/>
    <mergeCell ref="A14:C14"/>
    <mergeCell ref="I30:M36"/>
    <mergeCell ref="G6:G7"/>
    <mergeCell ref="E11:G11"/>
    <mergeCell ref="C11:D11"/>
    <mergeCell ref="A12:B12"/>
    <mergeCell ref="E37:G37"/>
    <mergeCell ref="C32:E32"/>
    <mergeCell ref="A41:G41"/>
    <mergeCell ref="B37:C37"/>
    <mergeCell ref="A4:G4"/>
    <mergeCell ref="D9:E9"/>
    <mergeCell ref="D10:E10"/>
    <mergeCell ref="C31:E31"/>
    <mergeCell ref="A27:G30"/>
    <mergeCell ref="G14:G15"/>
    <mergeCell ref="D33:G33"/>
    <mergeCell ref="D35:G35"/>
  </mergeCells>
  <phoneticPr fontId="0" type="noConversion"/>
  <pageMargins left="0.24" right="0.24" top="0.39370078740157483" bottom="0.3937007874015748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SDH</vt:lpstr>
      <vt:lpstr>SDH!Oblast_tisku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Peterek</dc:creator>
  <cp:lastModifiedBy>Jan Peterek</cp:lastModifiedBy>
  <cp:lastPrinted>2018-08-22T14:38:10Z</cp:lastPrinted>
  <dcterms:created xsi:type="dcterms:W3CDTF">2016-01-11T23:33:39Z</dcterms:created>
  <dcterms:modified xsi:type="dcterms:W3CDTF">2025-03-25T22:05:24Z</dcterms:modified>
</cp:coreProperties>
</file>